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80" windowHeight="12150" activeTab="3"/>
  </bookViews>
  <sheets>
    <sheet name="ВАРИАНТ-1" sheetId="1" r:id="rId1"/>
    <sheet name="ВАРИАНТ-2" sheetId="2" r:id="rId2"/>
    <sheet name="ПОДГОН-1" sheetId="3" r:id="rId3"/>
    <sheet name="ПОДГОН-2" sheetId="4" r:id="rId4"/>
  </sheets>
  <definedNames/>
  <calcPr fullCalcOnLoad="1"/>
</workbook>
</file>

<file path=xl/comments1.xml><?xml version="1.0" encoding="utf-8"?>
<comments xmlns="http://schemas.openxmlformats.org/spreadsheetml/2006/main">
  <authors>
    <author>12</author>
  </authors>
  <commentList>
    <comment ref="D4" authorId="0">
      <text>
        <r>
          <rPr>
            <b/>
            <sz val="10"/>
            <rFont val="Tahoma"/>
            <family val="2"/>
          </rPr>
          <t>Для расчета необходимо:</t>
        </r>
        <r>
          <rPr>
            <sz val="10"/>
            <rFont val="Tahoma"/>
            <family val="2"/>
          </rPr>
          <t xml:space="preserve">
1. Выбрать грунт
2. Выбрать длину вертикального заземлителя
3. Выбрать глубину заложения полосы
4. Выбрать количество вертикальных заземлителей</t>
        </r>
      </text>
    </comment>
  </commentList>
</comments>
</file>

<file path=xl/comments2.xml><?xml version="1.0" encoding="utf-8"?>
<comments xmlns="http://schemas.openxmlformats.org/spreadsheetml/2006/main">
  <authors>
    <author>12</author>
  </authors>
  <commentList>
    <comment ref="D2" authorId="0">
      <text>
        <r>
          <rPr>
            <b/>
            <sz val="10"/>
            <rFont val="Tahoma"/>
            <family val="2"/>
          </rPr>
          <t>Для расчета необходимо:</t>
        </r>
        <r>
          <rPr>
            <sz val="10"/>
            <rFont val="Tahoma"/>
            <family val="2"/>
          </rPr>
          <t xml:space="preserve">
1. Выбрать грунт
2. Выбрать длину вертикального заземлителя
3. Климатический район России
4. Выбрать глубину заложения полосы
5. Выбрать нормируемое ПУЭ сопративление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12</author>
  </authors>
  <commentList>
    <comment ref="D5" authorId="0">
      <text>
        <r>
          <rPr>
            <b/>
            <sz val="10"/>
            <rFont val="Tahoma"/>
            <family val="2"/>
          </rPr>
          <t xml:space="preserve">Для расчета необходимо:
</t>
        </r>
        <r>
          <rPr>
            <sz val="10"/>
            <rFont val="Tahoma"/>
            <family val="2"/>
          </rPr>
          <t>1. Выбрать грунт
2. Выбрать длину вертикального заземлителя (электрода)
3. Выбрать глубину заложения полосы
4. Выбрать длину горизонтальной полосы (электрода)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5</t>
        </r>
        <r>
          <rPr>
            <sz val="8"/>
            <rFont val="Tahoma"/>
            <family val="0"/>
          </rPr>
          <t xml:space="preserve">. </t>
        </r>
        <r>
          <rPr>
            <sz val="10"/>
            <rFont val="Tahoma"/>
            <family val="2"/>
          </rPr>
          <t>Выбрать количество вертикальных заземлителей (электродов)Выбрать длину горизонтальной полосы (электрода)</t>
        </r>
      </text>
    </comment>
  </commentList>
</comments>
</file>

<file path=xl/comments4.xml><?xml version="1.0" encoding="utf-8"?>
<comments xmlns="http://schemas.openxmlformats.org/spreadsheetml/2006/main">
  <authors>
    <author>12</author>
  </authors>
  <commentList>
    <comment ref="D3" authorId="0">
      <text>
        <r>
          <rPr>
            <b/>
            <sz val="10"/>
            <rFont val="Tahoma"/>
            <family val="2"/>
          </rPr>
          <t xml:space="preserve">Для расчета необходимо:
</t>
        </r>
        <r>
          <rPr>
            <sz val="10"/>
            <rFont val="Tahoma"/>
            <family val="2"/>
          </rPr>
          <t>1. Выбрать грунт
2. Выбрать глубину заложения полосы
3. Выбрать длину горизонтальной полосы (электрода)</t>
        </r>
      </text>
    </comment>
  </commentList>
</comments>
</file>

<file path=xl/sharedStrings.xml><?xml version="1.0" encoding="utf-8"?>
<sst xmlns="http://schemas.openxmlformats.org/spreadsheetml/2006/main" count="192" uniqueCount="92">
  <si>
    <t>Расчет заземляющего устройства</t>
  </si>
  <si>
    <t xml:space="preserve">Глубина заложения вертикального электрода </t>
  </si>
  <si>
    <r>
      <t xml:space="preserve">Длина горизонтальной полосы электрода - </t>
    </r>
    <r>
      <rPr>
        <sz val="16"/>
        <color indexed="8"/>
        <rFont val="Times New Roman"/>
        <family val="1"/>
      </rPr>
      <t>L</t>
    </r>
    <r>
      <rPr>
        <sz val="12"/>
        <color indexed="8"/>
        <rFont val="Times New Roman CYR"/>
        <family val="0"/>
      </rPr>
      <t>г</t>
    </r>
  </si>
  <si>
    <r>
      <t xml:space="preserve">Число вертикальных электродов - </t>
    </r>
    <r>
      <rPr>
        <sz val="16"/>
        <color indexed="8"/>
        <rFont val="Times New Roman"/>
        <family val="1"/>
      </rPr>
      <t>n</t>
    </r>
  </si>
  <si>
    <t>Грунт</t>
  </si>
  <si>
    <t>Ом</t>
  </si>
  <si>
    <t>Ом*м</t>
  </si>
  <si>
    <t>м</t>
  </si>
  <si>
    <t>шт</t>
  </si>
  <si>
    <t>2. Суммарное сопротивление растеканию тока всех вертикальных электродов:</t>
  </si>
  <si>
    <t>3. Сопротивление растеканию тока горизонтального полосового электрода:</t>
  </si>
  <si>
    <t>4. Полное сопротивление заземляющего устройства растеканию тока :</t>
  </si>
  <si>
    <t>Суглинок</t>
  </si>
  <si>
    <r>
      <t xml:space="preserve">Диаметр вертикального заземлителя (длина полки уголка) - </t>
    </r>
    <r>
      <rPr>
        <sz val="16"/>
        <color indexed="8"/>
        <rFont val="Times New Roman"/>
        <family val="1"/>
      </rPr>
      <t>d</t>
    </r>
    <r>
      <rPr>
        <sz val="12"/>
        <color indexed="8"/>
        <rFont val="Times New Roman CYR"/>
        <family val="0"/>
      </rPr>
      <t xml:space="preserve"> </t>
    </r>
  </si>
  <si>
    <r>
      <t xml:space="preserve">Удельное сопротивление грунта - </t>
    </r>
    <r>
      <rPr>
        <sz val="18"/>
        <color indexed="8"/>
        <rFont val="Times New Roman"/>
        <family val="1"/>
      </rPr>
      <t>ρ</t>
    </r>
    <r>
      <rPr>
        <sz val="10"/>
        <color indexed="8"/>
        <rFont val="Times New Roman"/>
        <family val="1"/>
      </rPr>
      <t>гр</t>
    </r>
    <r>
      <rPr>
        <sz val="16"/>
        <color indexed="8"/>
        <rFont val="Times New Roman CYR"/>
        <family val="0"/>
      </rPr>
      <t xml:space="preserve"> </t>
    </r>
  </si>
  <si>
    <r>
      <t xml:space="preserve">Длина вертикального заземлителя - </t>
    </r>
    <r>
      <rPr>
        <sz val="16"/>
        <color indexed="8"/>
        <rFont val="Times New Roman"/>
        <family val="1"/>
      </rPr>
      <t>L</t>
    </r>
    <r>
      <rPr>
        <sz val="12"/>
        <color indexed="8"/>
        <rFont val="Times New Roman CYR"/>
        <family val="0"/>
      </rPr>
      <t xml:space="preserve"> </t>
    </r>
  </si>
  <si>
    <r>
      <t xml:space="preserve">Глубина заложения полосы - </t>
    </r>
    <r>
      <rPr>
        <sz val="18"/>
        <color indexed="8"/>
        <rFont val="Times New Roman CYR"/>
        <family val="0"/>
      </rPr>
      <t>t</t>
    </r>
    <r>
      <rPr>
        <sz val="12"/>
        <color indexed="8"/>
        <rFont val="Times New Roman CYR"/>
        <family val="0"/>
      </rPr>
      <t xml:space="preserve"> </t>
    </r>
  </si>
  <si>
    <r>
      <t xml:space="preserve">Ширина полосы - </t>
    </r>
    <r>
      <rPr>
        <sz val="18"/>
        <color indexed="8"/>
        <rFont val="Times New Roman"/>
        <family val="1"/>
      </rPr>
      <t>b</t>
    </r>
  </si>
  <si>
    <t>1. Сопротивление растеканию тока одного вертикального заземлителя:</t>
  </si>
  <si>
    <t>2. Ориентировочное количество вертикальных заземлителей:</t>
  </si>
  <si>
    <t>1. Сопротивление одного вертикального заземлителя (стержня):</t>
  </si>
  <si>
    <r>
      <t xml:space="preserve">Удельное сопротивление грунта - </t>
    </r>
    <r>
      <rPr>
        <sz val="18"/>
        <color indexed="8"/>
        <rFont val="Times New Roman"/>
        <family val="1"/>
      </rPr>
      <t>ρ</t>
    </r>
    <r>
      <rPr>
        <sz val="16"/>
        <color indexed="8"/>
        <rFont val="Times New Roman CYR"/>
        <family val="0"/>
      </rPr>
      <t xml:space="preserve"> </t>
    </r>
  </si>
  <si>
    <r>
      <t xml:space="preserve">Длина вертикального заземлителя - </t>
    </r>
    <r>
      <rPr>
        <sz val="16"/>
        <color indexed="8"/>
        <rFont val="Times New Roman"/>
        <family val="1"/>
      </rPr>
      <t>L</t>
    </r>
    <r>
      <rPr>
        <sz val="12"/>
        <color indexed="8"/>
        <rFont val="Times New Roman"/>
        <family val="1"/>
      </rPr>
      <t>в</t>
    </r>
    <r>
      <rPr>
        <sz val="12"/>
        <color indexed="8"/>
        <rFont val="Times New Roman CYR"/>
        <family val="0"/>
      </rPr>
      <t xml:space="preserve"> </t>
    </r>
  </si>
  <si>
    <r>
      <t xml:space="preserve">Коэффициент экранирования вертикальных заземлителей   - </t>
    </r>
    <r>
      <rPr>
        <sz val="18"/>
        <color indexed="8"/>
        <rFont val="Times New Roman"/>
        <family val="1"/>
      </rPr>
      <t>η</t>
    </r>
    <r>
      <rPr>
        <sz val="16"/>
        <color indexed="8"/>
        <rFont val="Times New Roman"/>
        <family val="1"/>
      </rPr>
      <t xml:space="preserve"> </t>
    </r>
  </si>
  <si>
    <r>
      <t>Коэффициент экранирования полосы                                                              контура вертикальных заземлителей   -</t>
    </r>
    <r>
      <rPr>
        <sz val="16"/>
        <color indexed="8"/>
        <rFont val="Times New Roman CYR"/>
        <family val="0"/>
      </rPr>
      <t xml:space="preserve"> </t>
    </r>
    <r>
      <rPr>
        <sz val="18"/>
        <color indexed="8"/>
        <rFont val="Times New Roman CYR"/>
        <family val="0"/>
      </rPr>
      <t>η</t>
    </r>
    <r>
      <rPr>
        <sz val="12"/>
        <color indexed="8"/>
        <rFont val="Times New Roman CYR"/>
        <family val="0"/>
      </rPr>
      <t xml:space="preserve"> </t>
    </r>
    <r>
      <rPr>
        <sz val="10"/>
        <color indexed="8"/>
        <rFont val="Times New Roman CYR"/>
        <family val="0"/>
      </rPr>
      <t>1</t>
    </r>
  </si>
  <si>
    <r>
      <t xml:space="preserve">Средняя глубина заложения вертикального электрода - </t>
    </r>
    <r>
      <rPr>
        <sz val="18"/>
        <color indexed="8"/>
        <rFont val="Times New Roman"/>
        <family val="1"/>
      </rPr>
      <t>t</t>
    </r>
    <r>
      <rPr>
        <sz val="12"/>
        <color indexed="8"/>
        <rFont val="Times New Roman"/>
        <family val="1"/>
      </rPr>
      <t>в</t>
    </r>
  </si>
  <si>
    <r>
      <t>R</t>
    </r>
    <r>
      <rPr>
        <sz val="12"/>
        <color indexed="8"/>
        <rFont val="Times New Roman"/>
        <family val="1"/>
      </rPr>
      <t>г</t>
    </r>
    <r>
      <rPr>
        <b/>
        <sz val="16"/>
        <color indexed="8"/>
        <rFont val="Times New Roman"/>
        <family val="1"/>
      </rPr>
      <t>=</t>
    </r>
  </si>
  <si>
    <r>
      <t>R</t>
    </r>
    <r>
      <rPr>
        <sz val="12"/>
        <color indexed="8"/>
        <rFont val="Times New Roman"/>
        <family val="1"/>
      </rPr>
      <t>г</t>
    </r>
    <r>
      <rPr>
        <b/>
        <sz val="16"/>
        <color indexed="8"/>
        <rFont val="Times New Roman"/>
        <family val="1"/>
      </rPr>
      <t xml:space="preserve"> = (0,366*</t>
    </r>
    <r>
      <rPr>
        <b/>
        <sz val="18"/>
        <color indexed="8"/>
        <rFont val="Times New Roman"/>
        <family val="1"/>
      </rPr>
      <t>ρ</t>
    </r>
    <r>
      <rPr>
        <b/>
        <sz val="16"/>
        <color indexed="8"/>
        <rFont val="Times New Roman"/>
        <family val="1"/>
      </rPr>
      <t>/L</t>
    </r>
    <r>
      <rPr>
        <sz val="12"/>
        <color indexed="8"/>
        <rFont val="Times New Roman"/>
        <family val="1"/>
      </rPr>
      <t>г</t>
    </r>
    <r>
      <rPr>
        <b/>
        <sz val="16"/>
        <color indexed="8"/>
        <rFont val="Times New Roman"/>
        <family val="1"/>
      </rPr>
      <t>)*lg</t>
    </r>
    <r>
      <rPr>
        <b/>
        <sz val="18"/>
        <color indexed="8"/>
        <rFont val="Times New Roman"/>
        <family val="1"/>
      </rPr>
      <t>[</t>
    </r>
    <r>
      <rPr>
        <b/>
        <sz val="16"/>
        <color indexed="8"/>
        <rFont val="Times New Roman"/>
        <family val="1"/>
      </rPr>
      <t>2*L</t>
    </r>
    <r>
      <rPr>
        <sz val="12"/>
        <color indexed="8"/>
        <rFont val="Times New Roman"/>
        <family val="1"/>
      </rPr>
      <t>г</t>
    </r>
    <r>
      <rPr>
        <b/>
        <sz val="16"/>
        <color indexed="8"/>
        <rFont val="Times New Roman"/>
        <family val="1"/>
      </rPr>
      <t>*L</t>
    </r>
    <r>
      <rPr>
        <sz val="12"/>
        <color indexed="8"/>
        <rFont val="Times New Roman"/>
        <family val="1"/>
      </rPr>
      <t>г</t>
    </r>
    <r>
      <rPr>
        <b/>
        <sz val="16"/>
        <color indexed="8"/>
        <rFont val="Times New Roman"/>
        <family val="1"/>
      </rPr>
      <t>/(b*</t>
    </r>
    <r>
      <rPr>
        <b/>
        <sz val="18"/>
        <color indexed="8"/>
        <rFont val="Times New Roman"/>
        <family val="1"/>
      </rPr>
      <t>t</t>
    </r>
    <r>
      <rPr>
        <b/>
        <sz val="16"/>
        <color indexed="8"/>
        <rFont val="Times New Roman"/>
        <family val="1"/>
      </rPr>
      <t>)</t>
    </r>
    <r>
      <rPr>
        <b/>
        <sz val="18"/>
        <color indexed="8"/>
        <rFont val="Times New Roman"/>
        <family val="1"/>
      </rPr>
      <t>]</t>
    </r>
  </si>
  <si>
    <r>
      <t>R</t>
    </r>
    <r>
      <rPr>
        <sz val="12"/>
        <color indexed="8"/>
        <rFont val="Times New Roman"/>
        <family val="1"/>
      </rPr>
      <t>во</t>
    </r>
    <r>
      <rPr>
        <b/>
        <sz val="16"/>
        <color indexed="8"/>
        <rFont val="Times New Roman"/>
        <family val="1"/>
      </rPr>
      <t>=</t>
    </r>
  </si>
  <si>
    <t>Расчет выполнен по справочнику                                                                             "Электрооборудование предприятий жилищно-коммунального хозяйства" М.: Стройиздат, 1987г.</t>
  </si>
  <si>
    <r>
      <t xml:space="preserve">Глубина заложения полосы - </t>
    </r>
    <r>
      <rPr>
        <sz val="18"/>
        <color indexed="8"/>
        <rFont val="Times New Roman CYR"/>
        <family val="0"/>
      </rPr>
      <t>t</t>
    </r>
    <r>
      <rPr>
        <sz val="12"/>
        <color indexed="8"/>
        <rFont val="Times New Roman CYR"/>
        <family val="0"/>
      </rPr>
      <t xml:space="preserve"> п</t>
    </r>
  </si>
  <si>
    <r>
      <t xml:space="preserve">Нормируемое ПУЭ сопративление            заземляющего устройства растеканиютока - </t>
    </r>
    <r>
      <rPr>
        <sz val="16"/>
        <color indexed="8"/>
        <rFont val="Times New Roman CYR"/>
        <family val="0"/>
      </rPr>
      <t>R</t>
    </r>
    <r>
      <rPr>
        <sz val="12"/>
        <color indexed="8"/>
        <rFont val="Times New Roman CYR"/>
        <family val="0"/>
      </rPr>
      <t>н</t>
    </r>
  </si>
  <si>
    <t>тш</t>
  </si>
  <si>
    <t>Округляем в сторону увеличения</t>
  </si>
  <si>
    <r>
      <t xml:space="preserve">Коэффициент использования электрода - </t>
    </r>
    <r>
      <rPr>
        <sz val="18"/>
        <color indexed="8"/>
        <rFont val="Times New Roman"/>
        <family val="1"/>
      </rPr>
      <t>η</t>
    </r>
    <r>
      <rPr>
        <sz val="12"/>
        <color indexed="8"/>
        <rFont val="Times New Roman"/>
        <family val="1"/>
      </rPr>
      <t>с</t>
    </r>
  </si>
  <si>
    <r>
      <t xml:space="preserve">Коэффициент использования соединительной полосы - </t>
    </r>
    <r>
      <rPr>
        <sz val="18"/>
        <color indexed="8"/>
        <rFont val="Times New Roman"/>
        <family val="1"/>
      </rPr>
      <t>η</t>
    </r>
    <r>
      <rPr>
        <sz val="12"/>
        <color indexed="8"/>
        <rFont val="Times New Roman"/>
        <family val="1"/>
      </rPr>
      <t>п</t>
    </r>
  </si>
  <si>
    <r>
      <t xml:space="preserve">Длина соединительной полосы - </t>
    </r>
    <r>
      <rPr>
        <sz val="16"/>
        <color indexed="8"/>
        <rFont val="Times New Roman"/>
        <family val="1"/>
      </rPr>
      <t>L</t>
    </r>
    <r>
      <rPr>
        <sz val="12"/>
        <color indexed="8"/>
        <rFont val="Times New Roman CYR"/>
        <family val="0"/>
      </rPr>
      <t>п</t>
    </r>
  </si>
  <si>
    <t>4. Сопротивление растеканию тока соединительной полосы:</t>
  </si>
  <si>
    <r>
      <t>R</t>
    </r>
    <r>
      <rPr>
        <sz val="12"/>
        <color indexed="8"/>
        <rFont val="Times New Roman"/>
        <family val="1"/>
      </rPr>
      <t>з</t>
    </r>
    <r>
      <rPr>
        <b/>
        <sz val="16"/>
        <color indexed="8"/>
        <rFont val="Times New Roman"/>
        <family val="1"/>
      </rPr>
      <t>=</t>
    </r>
  </si>
  <si>
    <r>
      <t>R</t>
    </r>
    <r>
      <rPr>
        <sz val="12"/>
        <color indexed="8"/>
        <rFont val="Times New Roman CYR"/>
        <family val="0"/>
      </rPr>
      <t>в</t>
    </r>
    <r>
      <rPr>
        <b/>
        <sz val="16"/>
        <color indexed="8"/>
        <rFont val="Times New Roman CYR"/>
        <family val="0"/>
      </rPr>
      <t xml:space="preserve"> = 0,366*</t>
    </r>
    <r>
      <rPr>
        <b/>
        <sz val="18"/>
        <color indexed="8"/>
        <rFont val="Times New Roman CYR"/>
        <family val="0"/>
      </rPr>
      <t>ρ</t>
    </r>
    <r>
      <rPr>
        <b/>
        <sz val="16"/>
        <color indexed="8"/>
        <rFont val="Times New Roman CYR"/>
        <family val="0"/>
      </rPr>
      <t>/</t>
    </r>
    <r>
      <rPr>
        <b/>
        <sz val="16"/>
        <color indexed="8"/>
        <rFont val="Times New Roman"/>
        <family val="1"/>
      </rPr>
      <t>L</t>
    </r>
    <r>
      <rPr>
        <sz val="12"/>
        <color indexed="8"/>
        <rFont val="Times New Roman CYR"/>
        <family val="0"/>
      </rPr>
      <t>в</t>
    </r>
    <r>
      <rPr>
        <b/>
        <sz val="16"/>
        <color indexed="8"/>
        <rFont val="Times New Roman CYR"/>
        <family val="0"/>
      </rPr>
      <t>*</t>
    </r>
    <r>
      <rPr>
        <b/>
        <sz val="18"/>
        <color indexed="8"/>
        <rFont val="Times New Roman CYR"/>
        <family val="0"/>
      </rPr>
      <t>[</t>
    </r>
    <r>
      <rPr>
        <b/>
        <sz val="16"/>
        <color indexed="8"/>
        <rFont val="Times New Roman"/>
        <family val="1"/>
      </rPr>
      <t>lg(2</t>
    </r>
    <r>
      <rPr>
        <b/>
        <sz val="16"/>
        <color indexed="8"/>
        <rFont val="Times New Roman CYR"/>
        <family val="0"/>
      </rPr>
      <t>L</t>
    </r>
    <r>
      <rPr>
        <sz val="12"/>
        <color indexed="8"/>
        <rFont val="Times New Roman CYR"/>
        <family val="0"/>
      </rPr>
      <t>в</t>
    </r>
    <r>
      <rPr>
        <b/>
        <sz val="16"/>
        <color indexed="8"/>
        <rFont val="Times New Roman"/>
        <family val="1"/>
      </rPr>
      <t>/</t>
    </r>
    <r>
      <rPr>
        <b/>
        <sz val="16"/>
        <color indexed="8"/>
        <rFont val="Times New Roman CYR"/>
        <family val="0"/>
      </rPr>
      <t>d</t>
    </r>
    <r>
      <rPr>
        <b/>
        <sz val="16"/>
        <color indexed="8"/>
        <rFont val="Times New Roman"/>
        <family val="1"/>
      </rPr>
      <t>) + 0</t>
    </r>
    <r>
      <rPr>
        <b/>
        <sz val="16"/>
        <color indexed="8"/>
        <rFont val="Times New Roman CYR"/>
        <family val="0"/>
      </rPr>
      <t>,5*lg((4t</t>
    </r>
    <r>
      <rPr>
        <sz val="12"/>
        <color indexed="8"/>
        <rFont val="Times New Roman CYR"/>
        <family val="0"/>
      </rPr>
      <t>в</t>
    </r>
    <r>
      <rPr>
        <b/>
        <sz val="16"/>
        <color indexed="8"/>
        <rFont val="Times New Roman CYR"/>
        <family val="0"/>
      </rPr>
      <t xml:space="preserve"> + L</t>
    </r>
    <r>
      <rPr>
        <sz val="12"/>
        <color indexed="8"/>
        <rFont val="Times New Roman CYR"/>
        <family val="0"/>
      </rPr>
      <t>в</t>
    </r>
    <r>
      <rPr>
        <b/>
        <sz val="16"/>
        <color indexed="8"/>
        <rFont val="Times New Roman CYR"/>
        <family val="0"/>
      </rPr>
      <t>)/(4t</t>
    </r>
    <r>
      <rPr>
        <sz val="12"/>
        <color indexed="8"/>
        <rFont val="Times New Roman CYR"/>
        <family val="0"/>
      </rPr>
      <t>в</t>
    </r>
    <r>
      <rPr>
        <b/>
        <sz val="16"/>
        <color indexed="8"/>
        <rFont val="Times New Roman CYR"/>
        <family val="0"/>
      </rPr>
      <t xml:space="preserve"> - L</t>
    </r>
    <r>
      <rPr>
        <sz val="12"/>
        <color indexed="8"/>
        <rFont val="Times New Roman CYR"/>
        <family val="0"/>
      </rPr>
      <t>в</t>
    </r>
    <r>
      <rPr>
        <b/>
        <sz val="16"/>
        <color indexed="8"/>
        <rFont val="Times New Roman CYR"/>
        <family val="0"/>
      </rPr>
      <t>))</t>
    </r>
    <r>
      <rPr>
        <b/>
        <sz val="18"/>
        <color indexed="8"/>
        <rFont val="Times New Roman CYR"/>
        <family val="0"/>
      </rPr>
      <t>]</t>
    </r>
  </si>
  <si>
    <r>
      <t>R</t>
    </r>
    <r>
      <rPr>
        <sz val="12"/>
        <color indexed="8"/>
        <rFont val="Times New Roman CYR"/>
        <family val="0"/>
      </rPr>
      <t>в</t>
    </r>
    <r>
      <rPr>
        <b/>
        <sz val="12"/>
        <color indexed="8"/>
        <rFont val="Times New Roman CYR"/>
        <family val="0"/>
      </rPr>
      <t>=</t>
    </r>
  </si>
  <si>
    <r>
      <t>R</t>
    </r>
    <r>
      <rPr>
        <sz val="12"/>
        <color indexed="8"/>
        <rFont val="Times New Roman"/>
        <family val="1"/>
      </rPr>
      <t>во</t>
    </r>
    <r>
      <rPr>
        <b/>
        <sz val="16"/>
        <color indexed="8"/>
        <rFont val="Times New Roman"/>
        <family val="1"/>
      </rPr>
      <t xml:space="preserve"> = R</t>
    </r>
    <r>
      <rPr>
        <sz val="12"/>
        <color indexed="8"/>
        <rFont val="Times New Roman"/>
        <family val="1"/>
      </rPr>
      <t>в</t>
    </r>
    <r>
      <rPr>
        <b/>
        <sz val="16"/>
        <color indexed="8"/>
        <rFont val="Times New Roman"/>
        <family val="1"/>
      </rPr>
      <t xml:space="preserve"> / (n</t>
    </r>
    <r>
      <rPr>
        <b/>
        <sz val="16"/>
        <color indexed="8"/>
        <rFont val="Times New Roman CYR"/>
        <family val="0"/>
      </rPr>
      <t>*</t>
    </r>
    <r>
      <rPr>
        <b/>
        <sz val="18"/>
        <color indexed="8"/>
        <rFont val="Times New Roman CYR"/>
        <family val="0"/>
      </rPr>
      <t>η</t>
    </r>
    <r>
      <rPr>
        <b/>
        <sz val="16"/>
        <color indexed="8"/>
        <rFont val="Times New Roman CYR"/>
        <family val="0"/>
      </rPr>
      <t>)</t>
    </r>
  </si>
  <si>
    <t>3. Сопротивление растеканию тока одиночного вертикальног заземлителя с учетом коэффициента использования:</t>
  </si>
  <si>
    <r>
      <t xml:space="preserve">     R'</t>
    </r>
    <r>
      <rPr>
        <sz val="12"/>
        <color indexed="8"/>
        <rFont val="Times New Roman CYR"/>
        <family val="0"/>
      </rPr>
      <t>ос</t>
    </r>
    <r>
      <rPr>
        <b/>
        <sz val="16"/>
        <color indexed="8"/>
        <rFont val="Times New Roman CYR"/>
        <family val="0"/>
      </rPr>
      <t xml:space="preserve"> = R</t>
    </r>
    <r>
      <rPr>
        <sz val="12"/>
        <color indexed="8"/>
        <rFont val="Times New Roman CYR"/>
        <family val="0"/>
      </rPr>
      <t>ос</t>
    </r>
    <r>
      <rPr>
        <b/>
        <sz val="16"/>
        <color indexed="8"/>
        <rFont val="Times New Roman"/>
        <family val="1"/>
      </rPr>
      <t>/η</t>
    </r>
    <r>
      <rPr>
        <sz val="12"/>
        <color indexed="8"/>
        <rFont val="Times New Roman"/>
        <family val="1"/>
      </rPr>
      <t>с</t>
    </r>
  </si>
  <si>
    <r>
      <t xml:space="preserve">Cезонный климатический коэффициент вертикального заземлителя  - </t>
    </r>
    <r>
      <rPr>
        <sz val="18"/>
        <color indexed="8"/>
        <rFont val="Times New Roman"/>
        <family val="1"/>
      </rPr>
      <t>ψ</t>
    </r>
    <r>
      <rPr>
        <sz val="12"/>
        <color indexed="8"/>
        <rFont val="Times New Roman"/>
        <family val="1"/>
      </rPr>
      <t>в</t>
    </r>
  </si>
  <si>
    <r>
      <t xml:space="preserve">Cезонный климатический коэффициент полосы  - </t>
    </r>
    <r>
      <rPr>
        <sz val="18"/>
        <color indexed="8"/>
        <rFont val="Times New Roman"/>
        <family val="1"/>
      </rPr>
      <t>ψ</t>
    </r>
    <r>
      <rPr>
        <sz val="12"/>
        <color indexed="8"/>
        <rFont val="Times New Roman"/>
        <family val="1"/>
      </rPr>
      <t>п</t>
    </r>
    <r>
      <rPr>
        <sz val="16"/>
        <color indexed="8"/>
        <rFont val="Times New Roman"/>
        <family val="1"/>
      </rPr>
      <t xml:space="preserve"> </t>
    </r>
  </si>
  <si>
    <r>
      <t xml:space="preserve">     R</t>
    </r>
    <r>
      <rPr>
        <sz val="12"/>
        <color indexed="8"/>
        <rFont val="Times New Roman CYR"/>
        <family val="0"/>
      </rPr>
      <t>ос</t>
    </r>
    <r>
      <rPr>
        <b/>
        <sz val="16"/>
        <color indexed="8"/>
        <rFont val="Times New Roman CYR"/>
        <family val="0"/>
      </rPr>
      <t xml:space="preserve"> = 0,366*</t>
    </r>
    <r>
      <rPr>
        <b/>
        <sz val="18"/>
        <color indexed="8"/>
        <rFont val="Times New Roman"/>
        <family val="1"/>
      </rPr>
      <t>ρ</t>
    </r>
    <r>
      <rPr>
        <sz val="12"/>
        <color indexed="8"/>
        <rFont val="Times New Roman"/>
        <family val="1"/>
      </rPr>
      <t>гр*</t>
    </r>
    <r>
      <rPr>
        <b/>
        <sz val="18"/>
        <color indexed="8"/>
        <rFont val="Times New Roman"/>
        <family val="1"/>
      </rPr>
      <t>ψ</t>
    </r>
    <r>
      <rPr>
        <sz val="12"/>
        <color indexed="8"/>
        <rFont val="Times New Roman"/>
        <family val="1"/>
      </rPr>
      <t>в</t>
    </r>
    <r>
      <rPr>
        <b/>
        <sz val="16"/>
        <color indexed="8"/>
        <rFont val="Times New Roman CYR"/>
        <family val="0"/>
      </rPr>
      <t>/</t>
    </r>
    <r>
      <rPr>
        <b/>
        <sz val="16"/>
        <color indexed="8"/>
        <rFont val="Times New Roman"/>
        <family val="1"/>
      </rPr>
      <t>L</t>
    </r>
    <r>
      <rPr>
        <b/>
        <sz val="16"/>
        <color indexed="8"/>
        <rFont val="Times New Roman CYR"/>
        <family val="0"/>
      </rPr>
      <t>*</t>
    </r>
    <r>
      <rPr>
        <b/>
        <sz val="16"/>
        <color indexed="8"/>
        <rFont val="Times New Roman"/>
        <family val="1"/>
      </rPr>
      <t>lg(4</t>
    </r>
    <r>
      <rPr>
        <b/>
        <sz val="16"/>
        <color indexed="8"/>
        <rFont val="Times New Roman CYR"/>
        <family val="0"/>
      </rPr>
      <t>L</t>
    </r>
    <r>
      <rPr>
        <b/>
        <sz val="16"/>
        <color indexed="8"/>
        <rFont val="Times New Roman"/>
        <family val="1"/>
      </rPr>
      <t>/</t>
    </r>
    <r>
      <rPr>
        <b/>
        <sz val="16"/>
        <color indexed="8"/>
        <rFont val="Times New Roman CYR"/>
        <family val="0"/>
      </rPr>
      <t>d</t>
    </r>
    <r>
      <rPr>
        <b/>
        <sz val="16"/>
        <color indexed="8"/>
        <rFont val="Times New Roman"/>
        <family val="1"/>
      </rPr>
      <t>)</t>
    </r>
  </si>
  <si>
    <r>
      <t>n</t>
    </r>
    <r>
      <rPr>
        <sz val="12"/>
        <color indexed="8"/>
        <rFont val="Times New Roman"/>
        <family val="1"/>
      </rPr>
      <t>предв</t>
    </r>
    <r>
      <rPr>
        <b/>
        <sz val="16"/>
        <color indexed="8"/>
        <rFont val="Times New Roman"/>
        <family val="1"/>
      </rPr>
      <t>=R</t>
    </r>
    <r>
      <rPr>
        <sz val="12"/>
        <color indexed="8"/>
        <rFont val="Times New Roman CYR"/>
        <family val="0"/>
      </rPr>
      <t>ос</t>
    </r>
    <r>
      <rPr>
        <b/>
        <sz val="16"/>
        <color indexed="8"/>
        <rFont val="Times New Roman CYR"/>
        <family val="0"/>
      </rPr>
      <t>*</t>
    </r>
    <r>
      <rPr>
        <b/>
        <sz val="18"/>
        <color indexed="8"/>
        <rFont val="Times New Roman"/>
        <family val="1"/>
      </rPr>
      <t>ψ</t>
    </r>
    <r>
      <rPr>
        <sz val="12"/>
        <color indexed="8"/>
        <rFont val="Times New Roman"/>
        <family val="1"/>
      </rPr>
      <t>в</t>
    </r>
    <r>
      <rPr>
        <b/>
        <sz val="16"/>
        <color indexed="8"/>
        <rFont val="Times New Roman CYR"/>
        <family val="0"/>
      </rPr>
      <t>/</t>
    </r>
    <r>
      <rPr>
        <b/>
        <sz val="16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>н</t>
    </r>
  </si>
  <si>
    <r>
      <t>R</t>
    </r>
    <r>
      <rPr>
        <sz val="12"/>
        <color indexed="8"/>
        <rFont val="Times New Roman CYR"/>
        <family val="0"/>
      </rPr>
      <t>з</t>
    </r>
    <r>
      <rPr>
        <b/>
        <sz val="16"/>
        <color indexed="8"/>
        <rFont val="Times New Roman CYR"/>
        <family val="0"/>
      </rPr>
      <t xml:space="preserve"> = R</t>
    </r>
    <r>
      <rPr>
        <sz val="12"/>
        <color indexed="8"/>
        <rFont val="Times New Roman CYR"/>
        <family val="0"/>
      </rPr>
      <t>п</t>
    </r>
    <r>
      <rPr>
        <b/>
        <sz val="16"/>
        <color indexed="8"/>
        <rFont val="Times New Roman CYR"/>
        <family val="0"/>
      </rPr>
      <t>*</t>
    </r>
    <r>
      <rPr>
        <b/>
        <sz val="16"/>
        <color indexed="8"/>
        <rFont val="Times New Roman"/>
        <family val="1"/>
      </rPr>
      <t>R</t>
    </r>
    <r>
      <rPr>
        <sz val="12"/>
        <color indexed="8"/>
        <rFont val="Times New Roman CYR"/>
        <family val="0"/>
      </rPr>
      <t>н</t>
    </r>
    <r>
      <rPr>
        <b/>
        <sz val="16"/>
        <color indexed="8"/>
        <rFont val="Times New Roman CYR"/>
        <family val="0"/>
      </rPr>
      <t xml:space="preserve"> / (R</t>
    </r>
    <r>
      <rPr>
        <sz val="12"/>
        <color indexed="8"/>
        <rFont val="Times New Roman CYR"/>
        <family val="0"/>
      </rPr>
      <t>п</t>
    </r>
    <r>
      <rPr>
        <b/>
        <sz val="16"/>
        <color indexed="8"/>
        <rFont val="Times New Roman CYR"/>
        <family val="0"/>
      </rPr>
      <t>+</t>
    </r>
    <r>
      <rPr>
        <b/>
        <sz val="16"/>
        <color indexed="8"/>
        <rFont val="Times New Roman"/>
        <family val="1"/>
      </rPr>
      <t>R</t>
    </r>
    <r>
      <rPr>
        <sz val="12"/>
        <color indexed="8"/>
        <rFont val="Times New Roman CYR"/>
        <family val="0"/>
      </rPr>
      <t>н</t>
    </r>
    <r>
      <rPr>
        <b/>
        <sz val="16"/>
        <color indexed="8"/>
        <rFont val="Times New Roman CYR"/>
        <family val="0"/>
      </rPr>
      <t>)</t>
    </r>
  </si>
  <si>
    <r>
      <t>n=R'</t>
    </r>
    <r>
      <rPr>
        <sz val="12"/>
        <color indexed="8"/>
        <rFont val="Times New Roman CYR"/>
        <family val="0"/>
      </rPr>
      <t>ос</t>
    </r>
    <r>
      <rPr>
        <b/>
        <sz val="16"/>
        <color indexed="8"/>
        <rFont val="Times New Roman CYR"/>
        <family val="0"/>
      </rPr>
      <t>/</t>
    </r>
    <r>
      <rPr>
        <b/>
        <sz val="16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>з</t>
    </r>
  </si>
  <si>
    <r>
      <t>R</t>
    </r>
    <r>
      <rPr>
        <sz val="12"/>
        <color indexed="8"/>
        <rFont val="Times New Roman"/>
        <family val="1"/>
      </rPr>
      <t>п</t>
    </r>
    <r>
      <rPr>
        <b/>
        <sz val="16"/>
        <color indexed="8"/>
        <rFont val="Times New Roman"/>
        <family val="1"/>
      </rPr>
      <t xml:space="preserve"> = 0,366*</t>
    </r>
    <r>
      <rPr>
        <b/>
        <sz val="18"/>
        <color indexed="8"/>
        <rFont val="Times New Roman"/>
        <family val="1"/>
      </rPr>
      <t>[ρ</t>
    </r>
    <r>
      <rPr>
        <sz val="12"/>
        <color indexed="8"/>
        <rFont val="Times New Roman"/>
        <family val="1"/>
      </rPr>
      <t>гр</t>
    </r>
    <r>
      <rPr>
        <b/>
        <sz val="16"/>
        <color indexed="8"/>
        <rFont val="Times New Roman"/>
        <family val="1"/>
      </rPr>
      <t>*</t>
    </r>
    <r>
      <rPr>
        <b/>
        <sz val="18"/>
        <color indexed="8"/>
        <rFont val="Times New Roman"/>
        <family val="1"/>
      </rPr>
      <t>ψ</t>
    </r>
    <r>
      <rPr>
        <sz val="12"/>
        <color indexed="8"/>
        <rFont val="Times New Roman"/>
        <family val="1"/>
      </rPr>
      <t>п</t>
    </r>
    <r>
      <rPr>
        <b/>
        <sz val="16"/>
        <color indexed="8"/>
        <rFont val="Times New Roman"/>
        <family val="1"/>
      </rPr>
      <t>/(L</t>
    </r>
    <r>
      <rPr>
        <sz val="12"/>
        <color indexed="8"/>
        <rFont val="Times New Roman"/>
        <family val="1"/>
      </rPr>
      <t>п</t>
    </r>
    <r>
      <rPr>
        <b/>
        <sz val="16"/>
        <color indexed="8"/>
        <rFont val="Times New Roman"/>
        <family val="1"/>
      </rPr>
      <t>*η</t>
    </r>
    <r>
      <rPr>
        <sz val="12"/>
        <color indexed="8"/>
        <rFont val="Times New Roman"/>
        <family val="1"/>
      </rPr>
      <t>п</t>
    </r>
    <r>
      <rPr>
        <b/>
        <sz val="16"/>
        <color indexed="8"/>
        <rFont val="Times New Roman"/>
        <family val="1"/>
      </rPr>
      <t>)</t>
    </r>
    <r>
      <rPr>
        <b/>
        <sz val="18"/>
        <color indexed="8"/>
        <rFont val="Times New Roman"/>
        <family val="1"/>
      </rPr>
      <t>]</t>
    </r>
    <r>
      <rPr>
        <b/>
        <sz val="16"/>
        <color indexed="8"/>
        <rFont val="Times New Roman"/>
        <family val="1"/>
      </rPr>
      <t>*lg</t>
    </r>
    <r>
      <rPr>
        <b/>
        <sz val="18"/>
        <color indexed="8"/>
        <rFont val="Times New Roman"/>
        <family val="1"/>
      </rPr>
      <t>[</t>
    </r>
    <r>
      <rPr>
        <b/>
        <sz val="16"/>
        <color indexed="8"/>
        <rFont val="Times New Roman"/>
        <family val="1"/>
      </rPr>
      <t>(2*L</t>
    </r>
    <r>
      <rPr>
        <sz val="12"/>
        <color indexed="8"/>
        <rFont val="Times New Roman"/>
        <family val="1"/>
      </rPr>
      <t>п</t>
    </r>
    <r>
      <rPr>
        <b/>
        <sz val="16"/>
        <color indexed="8"/>
        <rFont val="Times New Roman"/>
        <family val="1"/>
      </rPr>
      <t>*L</t>
    </r>
    <r>
      <rPr>
        <sz val="12"/>
        <color indexed="8"/>
        <rFont val="Times New Roman"/>
        <family val="1"/>
      </rPr>
      <t>п</t>
    </r>
    <r>
      <rPr>
        <b/>
        <sz val="16"/>
        <color indexed="8"/>
        <rFont val="Times New Roman"/>
        <family val="1"/>
      </rPr>
      <t>)/(b*</t>
    </r>
    <r>
      <rPr>
        <b/>
        <sz val="18"/>
        <color indexed="8"/>
        <rFont val="Times New Roman"/>
        <family val="1"/>
      </rPr>
      <t>t</t>
    </r>
    <r>
      <rPr>
        <sz val="12"/>
        <color indexed="8"/>
        <rFont val="Times New Roman"/>
        <family val="1"/>
      </rPr>
      <t>п</t>
    </r>
    <r>
      <rPr>
        <b/>
        <sz val="16"/>
        <color indexed="8"/>
        <rFont val="Times New Roman"/>
        <family val="1"/>
      </rPr>
      <t>)</t>
    </r>
    <r>
      <rPr>
        <b/>
        <sz val="18"/>
        <color indexed="8"/>
        <rFont val="Times New Roman"/>
        <family val="1"/>
      </rPr>
      <t>]</t>
    </r>
    <r>
      <rPr>
        <b/>
        <sz val="16"/>
        <color indexed="8"/>
        <rFont val="Times New Roman"/>
        <family val="1"/>
      </rPr>
      <t xml:space="preserve"> </t>
    </r>
  </si>
  <si>
    <t>5. Сопротивление вертикальных заземлителей растеканию тока                                                                 с учетом соединительной полосы:</t>
  </si>
  <si>
    <t>2. Уточненное количество вертикальных заземлителей:</t>
  </si>
  <si>
    <r>
      <t>R</t>
    </r>
    <r>
      <rPr>
        <sz val="12"/>
        <color indexed="8"/>
        <rFont val="Times New Roman CYR"/>
        <family val="0"/>
      </rPr>
      <t>з</t>
    </r>
    <r>
      <rPr>
        <b/>
        <sz val="16"/>
        <color indexed="8"/>
        <rFont val="Times New Roman CYR"/>
        <family val="0"/>
      </rPr>
      <t xml:space="preserve"> = </t>
    </r>
    <r>
      <rPr>
        <b/>
        <sz val="16"/>
        <color indexed="8"/>
        <rFont val="Times New Roman"/>
        <family val="1"/>
      </rPr>
      <t>R</t>
    </r>
    <r>
      <rPr>
        <sz val="12"/>
        <color indexed="8"/>
        <rFont val="Times New Roman CYR"/>
        <family val="0"/>
      </rPr>
      <t>г</t>
    </r>
    <r>
      <rPr>
        <b/>
        <sz val="16"/>
        <color indexed="8"/>
        <rFont val="Times New Roman CYR"/>
        <family val="0"/>
      </rPr>
      <t xml:space="preserve"> / </t>
    </r>
    <r>
      <rPr>
        <b/>
        <sz val="18"/>
        <color indexed="8"/>
        <rFont val="Times New Roman CYR"/>
        <family val="0"/>
      </rPr>
      <t>η</t>
    </r>
    <r>
      <rPr>
        <sz val="10"/>
        <color indexed="8"/>
        <rFont val="Times New Roman CYR"/>
        <family val="0"/>
      </rPr>
      <t>1</t>
    </r>
  </si>
  <si>
    <t>Торф</t>
  </si>
  <si>
    <t>Чернозем</t>
  </si>
  <si>
    <t>Глина</t>
  </si>
  <si>
    <t>Песок</t>
  </si>
  <si>
    <t>Супесок</t>
  </si>
  <si>
    <t>Пористый известняк</t>
  </si>
  <si>
    <t>Плотный известняк</t>
  </si>
  <si>
    <r>
      <t>Ом</t>
    </r>
    <r>
      <rPr>
        <b/>
        <sz val="14"/>
        <color indexed="8"/>
        <rFont val="Times New Roman CYR"/>
        <family val="0"/>
      </rPr>
      <t>*</t>
    </r>
    <r>
      <rPr>
        <sz val="14"/>
        <color indexed="8"/>
        <rFont val="Times New Roman CYR"/>
        <family val="0"/>
      </rPr>
      <t>м</t>
    </r>
  </si>
  <si>
    <r>
      <t>R</t>
    </r>
    <r>
      <rPr>
        <sz val="12"/>
        <color indexed="8"/>
        <rFont val="Times New Roman CYR"/>
        <family val="0"/>
      </rPr>
      <t>з</t>
    </r>
    <r>
      <rPr>
        <b/>
        <sz val="16"/>
        <color indexed="8"/>
        <rFont val="Times New Roman CYR"/>
        <family val="0"/>
      </rPr>
      <t xml:space="preserve"> = R</t>
    </r>
    <r>
      <rPr>
        <sz val="12"/>
        <color indexed="8"/>
        <rFont val="Times New Roman CYR"/>
        <family val="0"/>
      </rPr>
      <t>г</t>
    </r>
    <r>
      <rPr>
        <b/>
        <sz val="16"/>
        <color indexed="8"/>
        <rFont val="Times New Roman CYR"/>
        <family val="0"/>
      </rPr>
      <t>*</t>
    </r>
    <r>
      <rPr>
        <b/>
        <sz val="16"/>
        <color indexed="8"/>
        <rFont val="Times New Roman"/>
        <family val="1"/>
      </rPr>
      <t>R</t>
    </r>
    <r>
      <rPr>
        <sz val="12"/>
        <color indexed="8"/>
        <rFont val="Times New Roman CYR"/>
        <family val="0"/>
      </rPr>
      <t>во</t>
    </r>
    <r>
      <rPr>
        <b/>
        <sz val="16"/>
        <color indexed="8"/>
        <rFont val="Times New Roman CYR"/>
        <family val="0"/>
      </rPr>
      <t xml:space="preserve"> / (R</t>
    </r>
    <r>
      <rPr>
        <sz val="12"/>
        <color indexed="8"/>
        <rFont val="Times New Roman CYR"/>
        <family val="0"/>
      </rPr>
      <t>г</t>
    </r>
    <r>
      <rPr>
        <b/>
        <sz val="16"/>
        <color indexed="8"/>
        <rFont val="Times New Roman CYR"/>
        <family val="0"/>
      </rPr>
      <t>+</t>
    </r>
    <r>
      <rPr>
        <b/>
        <sz val="16"/>
        <color indexed="8"/>
        <rFont val="Times New Roman"/>
        <family val="1"/>
      </rPr>
      <t>R</t>
    </r>
    <r>
      <rPr>
        <sz val="12"/>
        <color indexed="8"/>
        <rFont val="Times New Roman CYR"/>
        <family val="0"/>
      </rPr>
      <t>во</t>
    </r>
    <r>
      <rPr>
        <b/>
        <sz val="16"/>
        <color indexed="8"/>
        <rFont val="Times New Roman CYR"/>
        <family val="0"/>
      </rPr>
      <t>)</t>
    </r>
  </si>
  <si>
    <t>Климатические районы России</t>
  </si>
  <si>
    <t>I</t>
  </si>
  <si>
    <t>II</t>
  </si>
  <si>
    <t>III</t>
  </si>
  <si>
    <t>IV</t>
  </si>
  <si>
    <t>низшая (Январь)</t>
  </si>
  <si>
    <t>высшая (Июль)</t>
  </si>
  <si>
    <t>от +16 до +18</t>
  </si>
  <si>
    <t>от  0 до +5</t>
  </si>
  <si>
    <t>от -10 до -0</t>
  </si>
  <si>
    <t>от -15 до -10</t>
  </si>
  <si>
    <t>от -20 до -15</t>
  </si>
  <si>
    <t>от +18 до +22</t>
  </si>
  <si>
    <t>от +22 до +24</t>
  </si>
  <si>
    <t>от +24 до +26</t>
  </si>
  <si>
    <r>
      <t xml:space="preserve">Средняя многолетняя температура, </t>
    </r>
    <r>
      <rPr>
        <b/>
        <sz val="12"/>
        <rFont val="Arial"/>
        <family val="2"/>
      </rPr>
      <t>°С</t>
    </r>
  </si>
  <si>
    <t>Cезонный климатический коэффициент</t>
  </si>
  <si>
    <r>
      <t xml:space="preserve">вертикального заземлителя  - </t>
    </r>
    <r>
      <rPr>
        <b/>
        <sz val="16"/>
        <rFont val="Arial Cyr"/>
        <family val="0"/>
      </rPr>
      <t>ψ</t>
    </r>
    <r>
      <rPr>
        <sz val="12"/>
        <rFont val="Arial Cyr"/>
        <family val="0"/>
      </rPr>
      <t>в</t>
    </r>
  </si>
  <si>
    <r>
      <t>n</t>
    </r>
    <r>
      <rPr>
        <sz val="12"/>
        <color indexed="8"/>
        <rFont val="Times New Roman"/>
        <family val="1"/>
      </rPr>
      <t xml:space="preserve">предв </t>
    </r>
    <r>
      <rPr>
        <b/>
        <sz val="16"/>
        <color indexed="8"/>
        <rFont val="Times New Roman"/>
        <family val="1"/>
      </rPr>
      <t>=</t>
    </r>
  </si>
  <si>
    <t>n =</t>
  </si>
  <si>
    <r>
      <t>R</t>
    </r>
    <r>
      <rPr>
        <sz val="12"/>
        <color indexed="8"/>
        <rFont val="Times New Roman"/>
        <family val="1"/>
      </rPr>
      <t xml:space="preserve">з </t>
    </r>
    <r>
      <rPr>
        <b/>
        <sz val="16"/>
        <color indexed="8"/>
        <rFont val="Times New Roman"/>
        <family val="1"/>
      </rPr>
      <t>=</t>
    </r>
  </si>
  <si>
    <r>
      <t>R</t>
    </r>
    <r>
      <rPr>
        <sz val="12"/>
        <color indexed="8"/>
        <rFont val="Times New Roman"/>
        <family val="1"/>
      </rPr>
      <t xml:space="preserve">п </t>
    </r>
    <r>
      <rPr>
        <b/>
        <sz val="16"/>
        <color indexed="8"/>
        <rFont val="Times New Roman"/>
        <family val="1"/>
      </rPr>
      <t>=</t>
    </r>
  </si>
  <si>
    <r>
      <t>R'</t>
    </r>
    <r>
      <rPr>
        <sz val="12"/>
        <color indexed="8"/>
        <rFont val="Times New Roman CYR"/>
        <family val="0"/>
      </rPr>
      <t xml:space="preserve">ос </t>
    </r>
    <r>
      <rPr>
        <b/>
        <sz val="12"/>
        <color indexed="8"/>
        <rFont val="Times New Roman CYR"/>
        <family val="0"/>
      </rPr>
      <t>=</t>
    </r>
  </si>
  <si>
    <r>
      <t>R</t>
    </r>
    <r>
      <rPr>
        <sz val="12"/>
        <color indexed="8"/>
        <rFont val="Times New Roman CYR"/>
        <family val="0"/>
      </rPr>
      <t xml:space="preserve">ос </t>
    </r>
    <r>
      <rPr>
        <b/>
        <sz val="12"/>
        <color indexed="8"/>
        <rFont val="Times New Roman CYR"/>
        <family val="0"/>
      </rPr>
      <t>=</t>
    </r>
  </si>
  <si>
    <r>
      <t xml:space="preserve">коэффициент полосы           - </t>
    </r>
    <r>
      <rPr>
        <b/>
        <sz val="16"/>
        <rFont val="Arial Cyr"/>
        <family val="0"/>
      </rPr>
      <t>ψ</t>
    </r>
    <r>
      <rPr>
        <sz val="12"/>
        <rFont val="Arial Cyr"/>
        <family val="0"/>
      </rPr>
      <t>п</t>
    </r>
  </si>
  <si>
    <t>Расчет выполнен по справочнику "Электрооборудование предприятий жилищно-коммунального хозяйства" М.: Стройиздат, 1987г.</t>
  </si>
  <si>
    <r>
      <t xml:space="preserve">Количество вертикальных заземлителя (электродов) - </t>
    </r>
    <r>
      <rPr>
        <sz val="16"/>
        <color indexed="8"/>
        <rFont val="Times New Roman"/>
        <family val="1"/>
      </rPr>
      <t>n</t>
    </r>
  </si>
  <si>
    <r>
      <t xml:space="preserve">Длина горизонтальной полосы - </t>
    </r>
    <r>
      <rPr>
        <sz val="16"/>
        <color indexed="8"/>
        <rFont val="Times New Roman"/>
        <family val="1"/>
      </rPr>
      <t>L</t>
    </r>
    <r>
      <rPr>
        <sz val="12"/>
        <color indexed="8"/>
        <rFont val="Times New Roman CYR"/>
        <family val="0"/>
      </rPr>
      <t>г</t>
    </r>
  </si>
  <si>
    <t>1. Сопротивление растеканию тока горизонтального полосового электрода: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</si>
</sst>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0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Times New Roman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Times New Roman CYR"/>
      <family val="0"/>
    </font>
    <font>
      <sz val="10"/>
      <color indexed="8"/>
      <name val="Times New Roman CYR"/>
      <family val="0"/>
    </font>
    <font>
      <sz val="8"/>
      <name val="Arial Cyr"/>
      <family val="0"/>
    </font>
    <font>
      <b/>
      <sz val="12"/>
      <color indexed="8"/>
      <name val="Times New Roman CYR"/>
      <family val="0"/>
    </font>
    <font>
      <b/>
      <sz val="14"/>
      <color indexed="8"/>
      <name val="Times New Roman CYR"/>
      <family val="0"/>
    </font>
    <font>
      <b/>
      <sz val="14"/>
      <name val="Arial Cyr"/>
      <family val="0"/>
    </font>
    <font>
      <b/>
      <sz val="16"/>
      <color indexed="8"/>
      <name val="Times New Roman"/>
      <family val="1"/>
    </font>
    <font>
      <b/>
      <sz val="16"/>
      <color indexed="8"/>
      <name val="Times New Roman CYR"/>
      <family val="0"/>
    </font>
    <font>
      <sz val="14"/>
      <name val="Arial Cyr"/>
      <family val="0"/>
    </font>
    <font>
      <sz val="14"/>
      <color indexed="8"/>
      <name val="Times New Roman CYR"/>
      <family val="0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 CYR"/>
      <family val="0"/>
    </font>
    <font>
      <b/>
      <sz val="18"/>
      <color indexed="8"/>
      <name val="Times New Roman"/>
      <family val="1"/>
    </font>
    <font>
      <b/>
      <sz val="18"/>
      <color indexed="8"/>
      <name val="Times New Roman CYR"/>
      <family val="0"/>
    </font>
    <font>
      <sz val="12"/>
      <name val="Arial Cyr"/>
      <family val="0"/>
    </font>
    <font>
      <b/>
      <sz val="16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2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1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0" fillId="0" borderId="6" xfId="0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0" fillId="0" borderId="9" xfId="0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0" fillId="0" borderId="11" xfId="0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68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O79"/>
  <sheetViews>
    <sheetView workbookViewId="0" topLeftCell="A1">
      <selection activeCell="M21" sqref="M21"/>
    </sheetView>
  </sheetViews>
  <sheetFormatPr defaultColWidth="9.00390625" defaultRowHeight="12.75"/>
  <cols>
    <col min="1" max="1" width="5.75390625" style="0" customWidth="1"/>
    <col min="3" max="3" width="10.25390625" style="0" customWidth="1"/>
    <col min="5" max="5" width="10.00390625" style="0" customWidth="1"/>
    <col min="8" max="8" width="8.00390625" style="0" customWidth="1"/>
    <col min="9" max="9" width="9.625" style="0" customWidth="1"/>
    <col min="12" max="12" width="9.00390625" style="0" customWidth="1"/>
    <col min="13" max="13" width="15.00390625" style="0" customWidth="1"/>
  </cols>
  <sheetData>
    <row r="2" spans="2:11" ht="29.25" customHeight="1">
      <c r="B2" s="55" t="s">
        <v>88</v>
      </c>
      <c r="C2" s="55"/>
      <c r="D2" s="55"/>
      <c r="E2" s="55"/>
      <c r="F2" s="55"/>
      <c r="G2" s="55"/>
      <c r="H2" s="55"/>
      <c r="I2" s="55"/>
      <c r="J2" s="55"/>
      <c r="K2" s="55"/>
    </row>
    <row r="4" spans="1:12" ht="20.25">
      <c r="A4" s="20"/>
      <c r="C4" s="12"/>
      <c r="D4" s="56" t="s">
        <v>0</v>
      </c>
      <c r="E4" s="56"/>
      <c r="F4" s="56"/>
      <c r="G4" s="56"/>
      <c r="H4" s="56"/>
      <c r="I4" s="56"/>
      <c r="J4" s="3"/>
      <c r="K4" s="3"/>
      <c r="L4" s="3"/>
    </row>
    <row r="5" spans="2:10" ht="18">
      <c r="B5" s="4"/>
      <c r="C5" s="3"/>
      <c r="D5" s="3"/>
      <c r="E5" s="3"/>
      <c r="F5" s="3"/>
      <c r="G5" s="3"/>
      <c r="J5" s="25"/>
    </row>
    <row r="6" spans="2:11" s="26" customFormat="1" ht="19.5" customHeight="1">
      <c r="B6" s="7" t="s">
        <v>4</v>
      </c>
      <c r="C6" s="25"/>
      <c r="D6" s="25"/>
      <c r="E6" s="25"/>
      <c r="F6" s="25"/>
      <c r="G6" s="25"/>
      <c r="H6" s="25"/>
      <c r="I6" s="25"/>
      <c r="J6" s="25">
        <v>4</v>
      </c>
      <c r="K6" s="25"/>
    </row>
    <row r="7" spans="2:11" ht="23.25">
      <c r="B7" s="51" t="s">
        <v>21</v>
      </c>
      <c r="C7" s="51"/>
      <c r="D7" s="51"/>
      <c r="E7" s="51"/>
      <c r="F7" s="8"/>
      <c r="H7" s="8"/>
      <c r="I7" s="8"/>
      <c r="J7" s="14">
        <f>IF(J6=1,E72,IF(J6=2,E73,IF(J6=3,E74,IF(J6=4,E75,IF(J6=5,E76,IF(J6=6,E77,IF(J6=7,E78,IF(J6=8,E79))))))))</f>
        <v>100</v>
      </c>
      <c r="K7" s="14" t="s">
        <v>61</v>
      </c>
    </row>
    <row r="8" spans="2:11" ht="20.25">
      <c r="B8" s="51" t="s">
        <v>22</v>
      </c>
      <c r="C8" s="51"/>
      <c r="D8" s="51"/>
      <c r="E8" s="51"/>
      <c r="F8" s="8"/>
      <c r="G8" s="2"/>
      <c r="H8" s="8"/>
      <c r="I8" s="8"/>
      <c r="J8" s="14">
        <v>2.5</v>
      </c>
      <c r="K8" s="14" t="s">
        <v>7</v>
      </c>
    </row>
    <row r="9" spans="2:11" ht="20.25">
      <c r="B9" s="51" t="s">
        <v>13</v>
      </c>
      <c r="C9" s="51"/>
      <c r="D9" s="51"/>
      <c r="E9" s="51"/>
      <c r="F9" s="51"/>
      <c r="G9" s="51"/>
      <c r="H9" s="51"/>
      <c r="I9" s="8"/>
      <c r="J9" s="14">
        <v>0.05</v>
      </c>
      <c r="K9" s="14" t="s">
        <v>7</v>
      </c>
    </row>
    <row r="10" spans="2:13" ht="23.25">
      <c r="B10" s="53" t="s">
        <v>23</v>
      </c>
      <c r="C10" s="53"/>
      <c r="D10" s="53"/>
      <c r="E10" s="53"/>
      <c r="F10" s="53"/>
      <c r="G10" s="53"/>
      <c r="H10" s="53"/>
      <c r="I10" s="8"/>
      <c r="J10" s="14">
        <v>0.66</v>
      </c>
      <c r="K10" s="14"/>
      <c r="M10" s="27"/>
    </row>
    <row r="11" spans="2:11" ht="38.25" customHeight="1">
      <c r="B11" s="54" t="s">
        <v>24</v>
      </c>
      <c r="C11" s="54"/>
      <c r="D11" s="54"/>
      <c r="E11" s="54"/>
      <c r="F11" s="54"/>
      <c r="G11" s="16"/>
      <c r="H11" s="16"/>
      <c r="I11" s="16"/>
      <c r="J11" s="15">
        <v>0.4</v>
      </c>
      <c r="K11" s="15"/>
    </row>
    <row r="12" spans="2:11" ht="23.25">
      <c r="B12" s="51" t="s">
        <v>16</v>
      </c>
      <c r="C12" s="51"/>
      <c r="D12" s="51"/>
      <c r="E12" s="51"/>
      <c r="F12" s="51"/>
      <c r="G12" s="8"/>
      <c r="H12" s="8"/>
      <c r="I12" s="8"/>
      <c r="J12" s="14">
        <v>0.5</v>
      </c>
      <c r="K12" s="14" t="s">
        <v>7</v>
      </c>
    </row>
    <row r="13" spans="2:11" ht="23.25">
      <c r="B13" s="51" t="s">
        <v>25</v>
      </c>
      <c r="C13" s="51"/>
      <c r="D13" s="51"/>
      <c r="E13" s="51"/>
      <c r="F13" s="51"/>
      <c r="G13" s="51"/>
      <c r="H13" s="51"/>
      <c r="I13" s="8"/>
      <c r="J13" s="14">
        <f>J12+J8/2</f>
        <v>1.75</v>
      </c>
      <c r="K13" s="14" t="s">
        <v>7</v>
      </c>
    </row>
    <row r="14" spans="2:11" ht="20.25">
      <c r="B14" s="51" t="s">
        <v>2</v>
      </c>
      <c r="C14" s="51"/>
      <c r="D14" s="51"/>
      <c r="E14" s="51"/>
      <c r="F14" s="51"/>
      <c r="G14" s="8"/>
      <c r="H14" s="8"/>
      <c r="I14" s="8"/>
      <c r="J14" s="14">
        <f>J16*2*J8</f>
        <v>50</v>
      </c>
      <c r="K14" s="14" t="s">
        <v>7</v>
      </c>
    </row>
    <row r="15" spans="2:11" ht="23.25">
      <c r="B15" s="51" t="s">
        <v>17</v>
      </c>
      <c r="C15" s="51"/>
      <c r="D15" s="51"/>
      <c r="E15" s="8"/>
      <c r="F15" s="8"/>
      <c r="G15" s="8"/>
      <c r="H15" s="8"/>
      <c r="I15" s="8"/>
      <c r="J15" s="14">
        <v>0.04</v>
      </c>
      <c r="K15" s="14" t="s">
        <v>7</v>
      </c>
    </row>
    <row r="16" spans="2:11" ht="22.5" customHeight="1">
      <c r="B16" s="53" t="s">
        <v>89</v>
      </c>
      <c r="C16" s="53"/>
      <c r="D16" s="53"/>
      <c r="E16" s="53"/>
      <c r="F16" s="53"/>
      <c r="G16" s="53"/>
      <c r="H16" s="8"/>
      <c r="I16" s="8"/>
      <c r="J16" s="14">
        <v>10</v>
      </c>
      <c r="K16" s="14" t="s">
        <v>8</v>
      </c>
    </row>
    <row r="18" spans="2:11" ht="18.75">
      <c r="B18" s="52" t="s">
        <v>20</v>
      </c>
      <c r="C18" s="52"/>
      <c r="D18" s="52"/>
      <c r="E18" s="52"/>
      <c r="F18" s="52"/>
      <c r="G18" s="52"/>
      <c r="H18" s="52"/>
      <c r="I18" s="52"/>
      <c r="J18" s="52"/>
      <c r="K18" s="52"/>
    </row>
    <row r="20" spans="2:11" ht="27.75" customHeight="1">
      <c r="B20" s="57" t="s">
        <v>39</v>
      </c>
      <c r="C20" s="57"/>
      <c r="D20" s="57"/>
      <c r="E20" s="57"/>
      <c r="F20" s="57"/>
      <c r="G20" s="57"/>
      <c r="H20" s="57"/>
      <c r="I20" s="57"/>
      <c r="J20" s="57"/>
      <c r="K20" s="57"/>
    </row>
    <row r="22" spans="2:4" ht="20.25">
      <c r="B22" s="9" t="s">
        <v>40</v>
      </c>
      <c r="C22" s="13">
        <f>0.366*J7/J8*(LOG(2*J8/J9)+0.5*LOG((4*J13+J8)/(4*J13-J8)))</f>
        <v>31.655421189878847</v>
      </c>
      <c r="D22" s="11" t="s">
        <v>5</v>
      </c>
    </row>
    <row r="23" ht="14.25" customHeight="1"/>
    <row r="24" spans="2:12" ht="18.75">
      <c r="B24" s="52" t="s">
        <v>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6" spans="2:4" ht="22.5">
      <c r="B26" s="58" t="s">
        <v>41</v>
      </c>
      <c r="C26" s="58"/>
      <c r="D26" s="58"/>
    </row>
    <row r="28" spans="2:4" ht="20.25">
      <c r="B28" s="9" t="s">
        <v>28</v>
      </c>
      <c r="C28" s="13">
        <f>C22/(J16*J10)</f>
        <v>4.796275937860431</v>
      </c>
      <c r="D28" s="11" t="s">
        <v>5</v>
      </c>
    </row>
    <row r="31" spans="2:14" ht="18.75">
      <c r="B31" s="52" t="s">
        <v>10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"/>
      <c r="N31" s="5"/>
    </row>
    <row r="33" spans="2:11" ht="24" customHeight="1">
      <c r="B33" s="57" t="s">
        <v>27</v>
      </c>
      <c r="C33" s="57"/>
      <c r="D33" s="57"/>
      <c r="E33" s="57"/>
      <c r="F33" s="57"/>
      <c r="G33" s="57"/>
      <c r="H33" s="57"/>
      <c r="I33" s="6"/>
      <c r="J33" s="6"/>
      <c r="K33" s="6"/>
    </row>
    <row r="35" spans="2:7" ht="20.25">
      <c r="B35" s="9" t="s">
        <v>26</v>
      </c>
      <c r="C35" s="13">
        <f>(0.366*J7/J14)*LOG(2*J14^2/(J15*J12))</f>
        <v>3.9512920863479315</v>
      </c>
      <c r="D35" s="11" t="s">
        <v>5</v>
      </c>
      <c r="G35" s="1"/>
    </row>
    <row r="38" spans="2:12" ht="18.75">
      <c r="B38" s="52" t="s">
        <v>11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40" spans="2:8" ht="25.5" customHeight="1">
      <c r="B40" s="57" t="s">
        <v>53</v>
      </c>
      <c r="C40" s="57"/>
      <c r="D40" s="57"/>
      <c r="E40" s="17"/>
      <c r="F40" s="10"/>
      <c r="G40" s="10"/>
      <c r="H40" s="10"/>
    </row>
    <row r="42" spans="2:4" ht="20.25">
      <c r="B42" s="9" t="s">
        <v>38</v>
      </c>
      <c r="C42" s="13">
        <f>C35/J11</f>
        <v>9.878230215869829</v>
      </c>
      <c r="D42" s="11" t="s">
        <v>5</v>
      </c>
    </row>
    <row r="66" spans="11:15" ht="18">
      <c r="K66" s="25"/>
      <c r="L66" s="25"/>
      <c r="M66" s="25"/>
      <c r="N66" s="25"/>
      <c r="O66" s="25"/>
    </row>
    <row r="71" ht="13.5" thickBot="1"/>
    <row r="72" spans="1:12" ht="18.75" thickBot="1">
      <c r="A72" s="36">
        <v>1</v>
      </c>
      <c r="B72" s="29" t="s">
        <v>54</v>
      </c>
      <c r="C72" s="30"/>
      <c r="D72" s="31"/>
      <c r="E72" s="28">
        <v>25</v>
      </c>
      <c r="L72" s="37"/>
    </row>
    <row r="73" spans="1:12" ht="18.75" thickBot="1">
      <c r="A73" s="36">
        <v>2</v>
      </c>
      <c r="B73" s="29" t="s">
        <v>55</v>
      </c>
      <c r="C73" s="30"/>
      <c r="D73" s="31"/>
      <c r="E73" s="28">
        <v>50</v>
      </c>
      <c r="L73" s="25"/>
    </row>
    <row r="74" spans="1:12" ht="18.75" thickBot="1">
      <c r="A74" s="36">
        <v>3</v>
      </c>
      <c r="B74" s="29" t="s">
        <v>56</v>
      </c>
      <c r="C74" s="30"/>
      <c r="D74" s="31"/>
      <c r="E74" s="28">
        <v>60</v>
      </c>
      <c r="L74" s="25"/>
    </row>
    <row r="75" spans="1:12" ht="18.75" thickBot="1">
      <c r="A75" s="36">
        <v>4</v>
      </c>
      <c r="B75" s="32" t="s">
        <v>12</v>
      </c>
      <c r="C75" s="33"/>
      <c r="D75" s="33"/>
      <c r="E75" s="28">
        <v>100</v>
      </c>
      <c r="L75" s="25"/>
    </row>
    <row r="76" spans="1:12" ht="18.75" thickBot="1">
      <c r="A76" s="36">
        <v>5</v>
      </c>
      <c r="B76" s="29" t="s">
        <v>57</v>
      </c>
      <c r="C76" s="30"/>
      <c r="D76" s="31"/>
      <c r="E76" s="28">
        <v>500</v>
      </c>
      <c r="L76" s="25"/>
    </row>
    <row r="77" spans="1:5" ht="18.75" thickBot="1">
      <c r="A77" s="36">
        <v>6</v>
      </c>
      <c r="B77" s="32" t="s">
        <v>58</v>
      </c>
      <c r="C77" s="33"/>
      <c r="D77" s="33"/>
      <c r="E77" s="28">
        <v>300</v>
      </c>
    </row>
    <row r="78" spans="1:5" ht="18.75" thickBot="1">
      <c r="A78" s="36">
        <v>7</v>
      </c>
      <c r="B78" s="29" t="s">
        <v>59</v>
      </c>
      <c r="C78" s="30"/>
      <c r="D78" s="31"/>
      <c r="E78" s="28">
        <v>180</v>
      </c>
    </row>
    <row r="79" spans="1:5" ht="18.75" thickBot="1">
      <c r="A79" s="36">
        <v>8</v>
      </c>
      <c r="B79" s="34" t="s">
        <v>60</v>
      </c>
      <c r="C79" s="35"/>
      <c r="D79" s="35"/>
      <c r="E79" s="28">
        <v>3000</v>
      </c>
    </row>
  </sheetData>
  <mergeCells count="20">
    <mergeCell ref="B20:K20"/>
    <mergeCell ref="B24:L24"/>
    <mergeCell ref="B26:D26"/>
    <mergeCell ref="B40:D40"/>
    <mergeCell ref="B31:L31"/>
    <mergeCell ref="B33:H33"/>
    <mergeCell ref="B38:L38"/>
    <mergeCell ref="B2:K2"/>
    <mergeCell ref="D4:I4"/>
    <mergeCell ref="B7:E7"/>
    <mergeCell ref="B8:E8"/>
    <mergeCell ref="B9:H9"/>
    <mergeCell ref="B15:D15"/>
    <mergeCell ref="B18:K18"/>
    <mergeCell ref="B13:H13"/>
    <mergeCell ref="B10:H10"/>
    <mergeCell ref="B11:F11"/>
    <mergeCell ref="B12:F12"/>
    <mergeCell ref="B14:F14"/>
    <mergeCell ref="B16:G16"/>
  </mergeCells>
  <printOptions/>
  <pageMargins left="0.75" right="0.75" top="1" bottom="1" header="0.5" footer="0.5"/>
  <pageSetup horizontalDpi="600" verticalDpi="6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M88"/>
  <sheetViews>
    <sheetView workbookViewId="0" topLeftCell="A1">
      <selection activeCell="F96" sqref="F96"/>
    </sheetView>
  </sheetViews>
  <sheetFormatPr defaultColWidth="10.75390625" defaultRowHeight="12.75"/>
  <cols>
    <col min="1" max="1" width="5.125" style="0" customWidth="1"/>
    <col min="2" max="2" width="10.00390625" style="0" customWidth="1"/>
    <col min="3" max="3" width="10.25390625" style="0" customWidth="1"/>
    <col min="5" max="6" width="10.875" style="0" customWidth="1"/>
    <col min="7" max="7" width="7.00390625" style="0" customWidth="1"/>
    <col min="8" max="8" width="8.00390625" style="0" customWidth="1"/>
    <col min="9" max="9" width="9.625" style="0" customWidth="1"/>
    <col min="10" max="10" width="9.00390625" style="0" customWidth="1"/>
    <col min="11" max="11" width="9.25390625" style="0" customWidth="1"/>
    <col min="12" max="12" width="9.00390625" style="0" customWidth="1"/>
    <col min="13" max="13" width="11.125" style="0" customWidth="1"/>
  </cols>
  <sheetData>
    <row r="2" spans="1:11" ht="20.25">
      <c r="A2" s="20"/>
      <c r="C2" s="12"/>
      <c r="D2" s="59" t="s">
        <v>0</v>
      </c>
      <c r="E2" s="59"/>
      <c r="F2" s="59"/>
      <c r="G2" s="59"/>
      <c r="H2" s="59"/>
      <c r="I2" s="59"/>
      <c r="J2" s="3"/>
      <c r="K2" s="3"/>
    </row>
    <row r="3" spans="2:7" ht="15.75">
      <c r="B3" s="4"/>
      <c r="C3" s="3"/>
      <c r="D3" s="3"/>
      <c r="E3" s="3"/>
      <c r="F3" s="3"/>
      <c r="G3" s="3"/>
    </row>
    <row r="4" spans="2:11" s="26" customFormat="1" ht="19.5" customHeight="1">
      <c r="B4" s="7" t="s">
        <v>4</v>
      </c>
      <c r="C4" s="25"/>
      <c r="D4" s="25"/>
      <c r="E4" s="25"/>
      <c r="F4" s="25"/>
      <c r="G4" s="25"/>
      <c r="H4" s="25"/>
      <c r="I4" s="25"/>
      <c r="J4" s="25">
        <v>8</v>
      </c>
      <c r="K4" s="25"/>
    </row>
    <row r="5" spans="2:11" ht="23.25">
      <c r="B5" s="51" t="s">
        <v>14</v>
      </c>
      <c r="C5" s="51"/>
      <c r="D5" s="51"/>
      <c r="E5" s="51"/>
      <c r="F5" s="8"/>
      <c r="H5" s="8"/>
      <c r="I5" s="8"/>
      <c r="J5" s="14">
        <f>IF(J4=1,E71,IF(J4=2,E72,IF(J4=3,E73,IF(J4=4,E74,IF(J4=5,E75,IF(J4=6,E76,IF(J4=7,E77,IF(J4=8,E78))))))))</f>
        <v>3000</v>
      </c>
      <c r="K5" s="14" t="s">
        <v>6</v>
      </c>
    </row>
    <row r="6" spans="2:11" ht="20.25">
      <c r="B6" s="51" t="s">
        <v>15</v>
      </c>
      <c r="C6" s="51"/>
      <c r="D6" s="51"/>
      <c r="E6" s="51"/>
      <c r="F6" s="8"/>
      <c r="G6" s="2"/>
      <c r="H6" s="8"/>
      <c r="I6" s="8"/>
      <c r="J6" s="14">
        <v>2.5</v>
      </c>
      <c r="K6" s="14" t="s">
        <v>7</v>
      </c>
    </row>
    <row r="7" spans="2:11" ht="20.25">
      <c r="B7" s="51" t="s">
        <v>13</v>
      </c>
      <c r="C7" s="51"/>
      <c r="D7" s="51"/>
      <c r="E7" s="51"/>
      <c r="F7" s="51"/>
      <c r="G7" s="51"/>
      <c r="H7" s="51"/>
      <c r="I7" s="8"/>
      <c r="J7" s="14">
        <v>6</v>
      </c>
      <c r="K7" s="14" t="s">
        <v>7</v>
      </c>
    </row>
    <row r="8" spans="2:11" s="26" customFormat="1" ht="19.5" customHeight="1">
      <c r="B8" s="53" t="s">
        <v>63</v>
      </c>
      <c r="C8" s="53"/>
      <c r="D8" s="53"/>
      <c r="E8" s="53"/>
      <c r="F8" s="25"/>
      <c r="G8" s="25"/>
      <c r="H8" s="25"/>
      <c r="I8" s="25"/>
      <c r="J8" s="25">
        <v>2</v>
      </c>
      <c r="K8" s="25"/>
    </row>
    <row r="9" spans="2:11" ht="23.25">
      <c r="B9" s="53" t="s">
        <v>44</v>
      </c>
      <c r="C9" s="53"/>
      <c r="D9" s="53"/>
      <c r="E9" s="53"/>
      <c r="F9" s="53"/>
      <c r="G9" s="53"/>
      <c r="H9" s="53"/>
      <c r="I9" s="53"/>
      <c r="J9" s="14">
        <f>IF(J8=1,I85,IF(J8=2,I86,IF(J8=3,I87,I88)))</f>
        <v>1.8</v>
      </c>
      <c r="K9" s="14"/>
    </row>
    <row r="10" spans="2:11" ht="23.25">
      <c r="B10" s="53" t="s">
        <v>45</v>
      </c>
      <c r="C10" s="53"/>
      <c r="D10" s="53"/>
      <c r="E10" s="53"/>
      <c r="F10" s="53"/>
      <c r="G10" s="53"/>
      <c r="H10" s="8"/>
      <c r="I10" s="8"/>
      <c r="J10" s="14">
        <f>IF(J8=1,L85,IF(J8=2,L86,IF(J8=3,L87,L88)))</f>
        <v>4.5</v>
      </c>
      <c r="K10" s="14"/>
    </row>
    <row r="11" spans="2:11" ht="18.75">
      <c r="B11" s="51" t="s">
        <v>1</v>
      </c>
      <c r="C11" s="51"/>
      <c r="D11" s="51"/>
      <c r="E11" s="51"/>
      <c r="F11" s="51"/>
      <c r="G11" s="8"/>
      <c r="H11" s="8"/>
      <c r="I11" s="8"/>
      <c r="J11" s="14">
        <v>0.5</v>
      </c>
      <c r="K11" s="14" t="s">
        <v>7</v>
      </c>
    </row>
    <row r="12" spans="2:11" ht="20.25">
      <c r="B12" s="53" t="s">
        <v>36</v>
      </c>
      <c r="C12" s="53"/>
      <c r="D12" s="53"/>
      <c r="E12" s="53"/>
      <c r="F12" s="7"/>
      <c r="G12" s="8"/>
      <c r="H12" s="8"/>
      <c r="I12" s="8"/>
      <c r="J12" s="14">
        <f>J6*2*G29</f>
        <v>55</v>
      </c>
      <c r="K12" s="14" t="s">
        <v>7</v>
      </c>
    </row>
    <row r="13" spans="2:11" ht="23.25">
      <c r="B13" s="51" t="s">
        <v>17</v>
      </c>
      <c r="C13" s="51"/>
      <c r="D13" s="51"/>
      <c r="E13" s="8"/>
      <c r="F13" s="8"/>
      <c r="G13" s="8"/>
      <c r="H13" s="8"/>
      <c r="I13" s="8"/>
      <c r="J13" s="14">
        <v>0.04</v>
      </c>
      <c r="K13" s="14" t="s">
        <v>7</v>
      </c>
    </row>
    <row r="14" spans="2:11" ht="23.25">
      <c r="B14" s="51" t="s">
        <v>30</v>
      </c>
      <c r="C14" s="51"/>
      <c r="D14" s="51"/>
      <c r="E14" s="51"/>
      <c r="F14" s="8"/>
      <c r="G14" s="8"/>
      <c r="H14" s="21"/>
      <c r="I14" s="8"/>
      <c r="J14" s="14">
        <v>0.8</v>
      </c>
      <c r="K14" s="14" t="s">
        <v>7</v>
      </c>
    </row>
    <row r="15" spans="2:11" ht="34.5" customHeight="1">
      <c r="B15" s="54" t="s">
        <v>31</v>
      </c>
      <c r="C15" s="54"/>
      <c r="D15" s="54"/>
      <c r="E15" s="54"/>
      <c r="F15" s="54"/>
      <c r="G15" s="22"/>
      <c r="H15" s="16"/>
      <c r="I15" s="16"/>
      <c r="J15" s="15">
        <v>30</v>
      </c>
      <c r="K15" s="15" t="s">
        <v>5</v>
      </c>
    </row>
    <row r="16" spans="2:11" ht="23.25">
      <c r="B16" s="53" t="s">
        <v>34</v>
      </c>
      <c r="C16" s="53"/>
      <c r="D16" s="53"/>
      <c r="E16" s="53"/>
      <c r="F16" s="53"/>
      <c r="G16" s="8"/>
      <c r="H16" s="8"/>
      <c r="I16" s="8"/>
      <c r="J16" s="14">
        <v>0.77</v>
      </c>
      <c r="K16" s="14" t="s">
        <v>8</v>
      </c>
    </row>
    <row r="17" spans="2:11" ht="23.25">
      <c r="B17" s="53" t="s">
        <v>35</v>
      </c>
      <c r="C17" s="53"/>
      <c r="D17" s="53"/>
      <c r="E17" s="53"/>
      <c r="F17" s="53"/>
      <c r="G17" s="53"/>
      <c r="H17" s="53"/>
      <c r="I17" s="8"/>
      <c r="J17" s="14">
        <v>0.82</v>
      </c>
      <c r="K17" s="14" t="s">
        <v>8</v>
      </c>
    </row>
    <row r="19" spans="2:11" ht="18.75">
      <c r="B19" s="52" t="s">
        <v>18</v>
      </c>
      <c r="C19" s="52"/>
      <c r="D19" s="52"/>
      <c r="E19" s="52"/>
      <c r="F19" s="52"/>
      <c r="G19" s="52"/>
      <c r="H19" s="52"/>
      <c r="I19" s="52"/>
      <c r="J19" s="52"/>
      <c r="K19" s="52"/>
    </row>
    <row r="21" spans="2:11" ht="24.75" customHeight="1">
      <c r="B21" s="71" t="s">
        <v>46</v>
      </c>
      <c r="C21" s="71"/>
      <c r="D21" s="71"/>
      <c r="E21" s="71"/>
      <c r="F21" s="71"/>
      <c r="G21" s="17"/>
      <c r="H21" s="17"/>
      <c r="I21" s="17"/>
      <c r="J21" s="17"/>
      <c r="K21" s="17"/>
    </row>
    <row r="23" spans="2:4" ht="20.25">
      <c r="B23" s="9" t="s">
        <v>86</v>
      </c>
      <c r="C23" s="24">
        <f>0.366*J5*J9/J6*(LOG(4*J6/J7))</f>
        <v>175.38474749670672</v>
      </c>
      <c r="D23" s="11" t="s">
        <v>5</v>
      </c>
    </row>
    <row r="25" spans="2:12" ht="18.75">
      <c r="B25" s="52" t="s">
        <v>19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7" spans="2:11" ht="24.75" customHeight="1">
      <c r="B27" s="71" t="s">
        <v>47</v>
      </c>
      <c r="C27" s="71"/>
      <c r="D27" s="71"/>
      <c r="E27" s="17"/>
      <c r="F27" s="9" t="s">
        <v>81</v>
      </c>
      <c r="G27" s="24">
        <f>C23*J9/J15</f>
        <v>10.523084849802405</v>
      </c>
      <c r="H27" s="11"/>
      <c r="I27" s="17"/>
      <c r="J27" s="17"/>
      <c r="K27" s="17"/>
    </row>
    <row r="29" spans="2:8" ht="20.25">
      <c r="B29" s="18" t="s">
        <v>33</v>
      </c>
      <c r="C29" s="13"/>
      <c r="F29" s="9" t="s">
        <v>81</v>
      </c>
      <c r="G29" s="23">
        <f>ROUNDUP(G27,0)</f>
        <v>11</v>
      </c>
      <c r="H29" s="11" t="s">
        <v>32</v>
      </c>
    </row>
    <row r="31" spans="2:11" ht="36.75" customHeight="1">
      <c r="B31" s="72" t="s">
        <v>42</v>
      </c>
      <c r="C31" s="72"/>
      <c r="D31" s="72"/>
      <c r="E31" s="72"/>
      <c r="F31" s="72"/>
      <c r="G31" s="72"/>
      <c r="H31" s="72"/>
      <c r="I31" s="72"/>
      <c r="J31" s="72"/>
      <c r="K31" s="72"/>
    </row>
    <row r="33" spans="2:11" ht="24.75" customHeight="1">
      <c r="B33" s="71" t="s">
        <v>43</v>
      </c>
      <c r="C33" s="71"/>
      <c r="D33" s="71"/>
      <c r="E33" s="17"/>
      <c r="F33" s="17"/>
      <c r="G33" s="17"/>
      <c r="H33" s="17"/>
      <c r="I33" s="17"/>
      <c r="J33" s="17"/>
      <c r="K33" s="17"/>
    </row>
    <row r="35" spans="2:4" ht="20.25">
      <c r="B35" s="9" t="s">
        <v>85</v>
      </c>
      <c r="C35" s="24">
        <f>C23/J16</f>
        <v>227.77239934637237</v>
      </c>
      <c r="D35" s="11" t="s">
        <v>5</v>
      </c>
    </row>
    <row r="37" spans="2:12" ht="19.5" customHeight="1">
      <c r="B37" s="52" t="s">
        <v>37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9" spans="2:11" ht="22.5" customHeight="1">
      <c r="B39" s="57" t="s">
        <v>50</v>
      </c>
      <c r="C39" s="57"/>
      <c r="D39" s="57"/>
      <c r="E39" s="57"/>
      <c r="F39" s="57"/>
      <c r="G39" s="57"/>
      <c r="H39" s="57"/>
      <c r="I39" s="6"/>
      <c r="J39" s="6"/>
      <c r="K39" s="6"/>
    </row>
    <row r="41" spans="2:7" ht="20.25">
      <c r="B41" s="9" t="s">
        <v>84</v>
      </c>
      <c r="C41" s="24">
        <f>0.366*(J5*J10/(J12*J17))*LOG((2*J12^2)/(J13*J14))</f>
        <v>578.0866355494278</v>
      </c>
      <c r="D41" s="11" t="s">
        <v>5</v>
      </c>
      <c r="G41" s="1"/>
    </row>
    <row r="43" spans="2:11" ht="36.75" customHeight="1">
      <c r="B43" s="72" t="s">
        <v>51</v>
      </c>
      <c r="C43" s="72"/>
      <c r="D43" s="72"/>
      <c r="E43" s="72"/>
      <c r="F43" s="72"/>
      <c r="G43" s="72"/>
      <c r="H43" s="72"/>
      <c r="I43" s="72"/>
      <c r="J43" s="72"/>
      <c r="K43" s="72"/>
    </row>
    <row r="45" spans="2:8" ht="20.25">
      <c r="B45" s="58" t="s">
        <v>48</v>
      </c>
      <c r="C45" s="58"/>
      <c r="D45" s="58"/>
      <c r="E45" s="58"/>
      <c r="F45" s="10"/>
      <c r="G45" s="10"/>
      <c r="H45" s="10"/>
    </row>
    <row r="47" spans="2:4" ht="20.25">
      <c r="B47" s="9" t="s">
        <v>83</v>
      </c>
      <c r="C47" s="24">
        <f>C41*J15/(C41-J15)</f>
        <v>31.642076163922148</v>
      </c>
      <c r="D47" s="11" t="s">
        <v>5</v>
      </c>
    </row>
    <row r="49" spans="2:12" ht="18.75">
      <c r="B49" s="52" t="s">
        <v>52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1" spans="2:11" ht="24.75" customHeight="1">
      <c r="B51" s="57" t="s">
        <v>49</v>
      </c>
      <c r="C51" s="57"/>
      <c r="D51" s="57"/>
      <c r="E51" s="17"/>
      <c r="F51" s="9" t="s">
        <v>82</v>
      </c>
      <c r="G51" s="24">
        <f>C35/C47</f>
        <v>7.19840247417378</v>
      </c>
      <c r="H51" s="11"/>
      <c r="I51" s="17"/>
      <c r="J51" s="17"/>
      <c r="K51" s="17"/>
    </row>
    <row r="53" spans="2:8" ht="20.25">
      <c r="B53" s="18" t="s">
        <v>33</v>
      </c>
      <c r="C53" s="13"/>
      <c r="F53" s="9" t="s">
        <v>82</v>
      </c>
      <c r="G53" s="23">
        <f>ROUNDUP(G51,0)</f>
        <v>8</v>
      </c>
      <c r="H53" s="11" t="s">
        <v>32</v>
      </c>
    </row>
    <row r="70" ht="13.5" thickBot="1"/>
    <row r="71" spans="1:12" ht="18.75" thickBot="1">
      <c r="A71" s="36">
        <v>1</v>
      </c>
      <c r="B71" s="29" t="s">
        <v>54</v>
      </c>
      <c r="C71" s="30"/>
      <c r="D71" s="31"/>
      <c r="E71" s="28">
        <v>25</v>
      </c>
      <c r="L71" s="37"/>
    </row>
    <row r="72" spans="1:12" ht="18.75" thickBot="1">
      <c r="A72" s="36">
        <v>2</v>
      </c>
      <c r="B72" s="29" t="s">
        <v>55</v>
      </c>
      <c r="C72" s="30"/>
      <c r="D72" s="31"/>
      <c r="E72" s="28">
        <v>50</v>
      </c>
      <c r="L72" s="25"/>
    </row>
    <row r="73" spans="1:12" ht="18.75" thickBot="1">
      <c r="A73" s="36">
        <v>3</v>
      </c>
      <c r="B73" s="29" t="s">
        <v>56</v>
      </c>
      <c r="C73" s="30"/>
      <c r="D73" s="31"/>
      <c r="E73" s="28">
        <v>60</v>
      </c>
      <c r="L73" s="25"/>
    </row>
    <row r="74" spans="1:12" ht="18.75" thickBot="1">
      <c r="A74" s="36">
        <v>4</v>
      </c>
      <c r="B74" s="32" t="s">
        <v>12</v>
      </c>
      <c r="C74" s="33"/>
      <c r="D74" s="33"/>
      <c r="E74" s="28">
        <v>100</v>
      </c>
      <c r="L74" s="25"/>
    </row>
    <row r="75" spans="1:12" ht="18.75" thickBot="1">
      <c r="A75" s="36">
        <v>5</v>
      </c>
      <c r="B75" s="29" t="s">
        <v>57</v>
      </c>
      <c r="C75" s="30"/>
      <c r="D75" s="31"/>
      <c r="E75" s="28">
        <v>500</v>
      </c>
      <c r="L75" s="25"/>
    </row>
    <row r="76" spans="1:5" ht="18.75" thickBot="1">
      <c r="A76" s="36">
        <v>6</v>
      </c>
      <c r="B76" s="32" t="s">
        <v>58</v>
      </c>
      <c r="C76" s="33"/>
      <c r="D76" s="33"/>
      <c r="E76" s="28">
        <v>300</v>
      </c>
    </row>
    <row r="77" spans="1:5" ht="18.75" thickBot="1">
      <c r="A77" s="36">
        <v>7</v>
      </c>
      <c r="B77" s="29" t="s">
        <v>59</v>
      </c>
      <c r="C77" s="30"/>
      <c r="D77" s="31"/>
      <c r="E77" s="28">
        <v>180</v>
      </c>
    </row>
    <row r="78" spans="1:5" ht="18.75" thickBot="1">
      <c r="A78" s="36">
        <v>8</v>
      </c>
      <c r="B78" s="34" t="s">
        <v>60</v>
      </c>
      <c r="C78" s="35"/>
      <c r="D78" s="35"/>
      <c r="E78" s="28">
        <v>3000</v>
      </c>
    </row>
    <row r="81" spans="2:12" ht="18">
      <c r="B81" s="75" t="s">
        <v>63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ht="13.5" thickBot="1"/>
    <row r="83" spans="1:13" ht="35.25" customHeight="1" thickBot="1">
      <c r="A83" s="62" t="s">
        <v>63</v>
      </c>
      <c r="B83" s="63"/>
      <c r="C83" s="64"/>
      <c r="D83" s="68" t="s">
        <v>78</v>
      </c>
      <c r="E83" s="69"/>
      <c r="F83" s="69"/>
      <c r="G83" s="70"/>
      <c r="H83" s="68" t="s">
        <v>79</v>
      </c>
      <c r="I83" s="69"/>
      <c r="J83" s="69"/>
      <c r="K83" s="69"/>
      <c r="L83" s="69"/>
      <c r="M83" s="70"/>
    </row>
    <row r="84" spans="1:13" ht="35.25" customHeight="1" thickBot="1">
      <c r="A84" s="65"/>
      <c r="B84" s="66"/>
      <c r="C84" s="67"/>
      <c r="D84" s="68" t="s">
        <v>68</v>
      </c>
      <c r="E84" s="69"/>
      <c r="F84" s="68" t="s">
        <v>69</v>
      </c>
      <c r="G84" s="70"/>
      <c r="H84" s="65" t="s">
        <v>80</v>
      </c>
      <c r="I84" s="66"/>
      <c r="J84" s="66"/>
      <c r="K84" s="68" t="s">
        <v>87</v>
      </c>
      <c r="L84" s="69"/>
      <c r="M84" s="70"/>
    </row>
    <row r="85" spans="1:13" ht="24" customHeight="1" thickBot="1">
      <c r="A85" s="38"/>
      <c r="B85" s="39" t="s">
        <v>64</v>
      </c>
      <c r="C85" s="40"/>
      <c r="D85" s="73" t="s">
        <v>74</v>
      </c>
      <c r="E85" s="74"/>
      <c r="F85" s="60" t="s">
        <v>70</v>
      </c>
      <c r="G85" s="61"/>
      <c r="H85" s="47"/>
      <c r="I85" s="49">
        <v>2</v>
      </c>
      <c r="J85" s="48"/>
      <c r="K85" s="47"/>
      <c r="L85" s="49">
        <v>7</v>
      </c>
      <c r="M85" s="48"/>
    </row>
    <row r="86" spans="1:13" ht="24" customHeight="1" thickBot="1">
      <c r="A86" s="41"/>
      <c r="B86" s="42" t="s">
        <v>65</v>
      </c>
      <c r="C86" s="43"/>
      <c r="D86" s="60" t="s">
        <v>73</v>
      </c>
      <c r="E86" s="61"/>
      <c r="F86" s="60" t="s">
        <v>75</v>
      </c>
      <c r="G86" s="61"/>
      <c r="H86" s="47"/>
      <c r="I86" s="50">
        <v>1.8</v>
      </c>
      <c r="J86" s="48"/>
      <c r="K86" s="47"/>
      <c r="L86" s="49">
        <v>4.5</v>
      </c>
      <c r="M86" s="48"/>
    </row>
    <row r="87" spans="1:13" ht="24" customHeight="1" thickBot="1">
      <c r="A87" s="41"/>
      <c r="B87" s="42" t="s">
        <v>66</v>
      </c>
      <c r="C87" s="43"/>
      <c r="D87" s="60" t="s">
        <v>72</v>
      </c>
      <c r="E87" s="61"/>
      <c r="F87" s="60" t="s">
        <v>76</v>
      </c>
      <c r="G87" s="61"/>
      <c r="H87" s="47"/>
      <c r="I87" s="50">
        <v>1.6</v>
      </c>
      <c r="J87" s="48"/>
      <c r="K87" s="47"/>
      <c r="L87" s="49">
        <v>2.5</v>
      </c>
      <c r="M87" s="48"/>
    </row>
    <row r="88" spans="1:13" ht="24" customHeight="1" thickBot="1">
      <c r="A88" s="44"/>
      <c r="B88" s="45" t="s">
        <v>67</v>
      </c>
      <c r="C88" s="46"/>
      <c r="D88" s="60" t="s">
        <v>71</v>
      </c>
      <c r="E88" s="61"/>
      <c r="F88" s="60" t="s">
        <v>77</v>
      </c>
      <c r="G88" s="61"/>
      <c r="H88" s="47"/>
      <c r="I88" s="50">
        <v>1.4</v>
      </c>
      <c r="J88" s="48"/>
      <c r="K88" s="47"/>
      <c r="L88" s="49">
        <v>2</v>
      </c>
      <c r="M88" s="48"/>
    </row>
  </sheetData>
  <mergeCells count="42">
    <mergeCell ref="B81:L81"/>
    <mergeCell ref="H83:M83"/>
    <mergeCell ref="H84:J84"/>
    <mergeCell ref="K84:M84"/>
    <mergeCell ref="B49:L49"/>
    <mergeCell ref="B51:D51"/>
    <mergeCell ref="B8:E8"/>
    <mergeCell ref="D87:E87"/>
    <mergeCell ref="F85:G85"/>
    <mergeCell ref="F86:G86"/>
    <mergeCell ref="F87:G87"/>
    <mergeCell ref="D83:G83"/>
    <mergeCell ref="D85:E85"/>
    <mergeCell ref="B37:L37"/>
    <mergeCell ref="B43:K43"/>
    <mergeCell ref="B45:E45"/>
    <mergeCell ref="B25:L25"/>
    <mergeCell ref="B27:D27"/>
    <mergeCell ref="B31:K31"/>
    <mergeCell ref="B33:D33"/>
    <mergeCell ref="B17:H17"/>
    <mergeCell ref="B19:K19"/>
    <mergeCell ref="B21:F21"/>
    <mergeCell ref="B39:H39"/>
    <mergeCell ref="B13:D13"/>
    <mergeCell ref="B14:E14"/>
    <mergeCell ref="B15:F15"/>
    <mergeCell ref="B16:F16"/>
    <mergeCell ref="B9:I9"/>
    <mergeCell ref="B10:G10"/>
    <mergeCell ref="B11:F11"/>
    <mergeCell ref="B12:E12"/>
    <mergeCell ref="D2:I2"/>
    <mergeCell ref="B5:E5"/>
    <mergeCell ref="B6:E6"/>
    <mergeCell ref="D88:E88"/>
    <mergeCell ref="F88:G88"/>
    <mergeCell ref="D86:E86"/>
    <mergeCell ref="A83:C84"/>
    <mergeCell ref="D84:E84"/>
    <mergeCell ref="F84:G84"/>
    <mergeCell ref="B7:H7"/>
  </mergeCells>
  <printOptions/>
  <pageMargins left="0.75" right="0.75" top="1" bottom="1" header="0.5" footer="0.5"/>
  <pageSetup horizontalDpi="600" verticalDpi="600" orientation="portrait" paperSize="9" scale="70" r:id="rId3"/>
  <rowBreaks count="1" manualBreakCount="1">
    <brk id="5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2:N79"/>
  <sheetViews>
    <sheetView workbookViewId="0" topLeftCell="A1">
      <selection activeCell="E1" sqref="E1"/>
    </sheetView>
  </sheetViews>
  <sheetFormatPr defaultColWidth="9.00390625" defaultRowHeight="12.75"/>
  <cols>
    <col min="1" max="1" width="5.75390625" style="0" customWidth="1"/>
    <col min="3" max="3" width="10.25390625" style="0" customWidth="1"/>
    <col min="5" max="5" width="12.25390625" style="0" customWidth="1"/>
    <col min="8" max="8" width="8.00390625" style="0" customWidth="1"/>
    <col min="9" max="9" width="9.625" style="0" customWidth="1"/>
    <col min="12" max="12" width="9.00390625" style="0" customWidth="1"/>
    <col min="13" max="13" width="15.00390625" style="0" customWidth="1"/>
  </cols>
  <sheetData>
    <row r="2" spans="2:11" ht="29.25" customHeight="1">
      <c r="B2" s="55" t="s">
        <v>29</v>
      </c>
      <c r="C2" s="55"/>
      <c r="D2" s="55"/>
      <c r="E2" s="55"/>
      <c r="F2" s="55"/>
      <c r="G2" s="55"/>
      <c r="H2" s="55"/>
      <c r="I2" s="55"/>
      <c r="J2" s="55"/>
      <c r="K2" s="55"/>
    </row>
    <row r="3" spans="2:11" ht="29.25" customHeight="1"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ht="20.25">
      <c r="A5" s="20"/>
      <c r="C5" s="12"/>
      <c r="D5" s="56" t="s">
        <v>0</v>
      </c>
      <c r="E5" s="56"/>
      <c r="F5" s="56"/>
      <c r="G5" s="56"/>
      <c r="H5" s="56"/>
      <c r="I5" s="56"/>
      <c r="J5" s="3"/>
      <c r="K5" s="3"/>
    </row>
    <row r="6" spans="2:10" ht="18">
      <c r="B6" s="4"/>
      <c r="C6" s="3"/>
      <c r="D6" s="3"/>
      <c r="E6" s="3"/>
      <c r="F6" s="3"/>
      <c r="G6" s="3"/>
      <c r="J6" s="25"/>
    </row>
    <row r="7" spans="2:11" s="26" customFormat="1" ht="19.5" customHeight="1">
      <c r="B7" s="7" t="s">
        <v>4</v>
      </c>
      <c r="C7" s="25"/>
      <c r="D7" s="25"/>
      <c r="E7" s="25"/>
      <c r="F7" s="25"/>
      <c r="G7" s="25"/>
      <c r="H7" s="25"/>
      <c r="I7" s="25"/>
      <c r="J7" s="25">
        <v>6</v>
      </c>
      <c r="K7" s="25"/>
    </row>
    <row r="8" spans="2:11" ht="23.25">
      <c r="B8" s="51" t="s">
        <v>21</v>
      </c>
      <c r="C8" s="51"/>
      <c r="D8" s="51"/>
      <c r="E8" s="51"/>
      <c r="F8" s="8"/>
      <c r="H8" s="8"/>
      <c r="I8" s="8"/>
      <c r="J8" s="14">
        <f>IF(J7=1,E72,IF(J7=2,E73,IF(J7=3,E74,IF(J7=4,E75,IF(J7=5,E76,IF(J7=6,E77,IF(J7=7,E78,IF(J7=8,E79))))))))</f>
        <v>300</v>
      </c>
      <c r="K8" s="14" t="s">
        <v>61</v>
      </c>
    </row>
    <row r="9" spans="2:11" ht="20.25">
      <c r="B9" s="51" t="s">
        <v>22</v>
      </c>
      <c r="C9" s="51"/>
      <c r="D9" s="51"/>
      <c r="E9" s="51"/>
      <c r="F9" s="8"/>
      <c r="G9" s="2"/>
      <c r="H9" s="8"/>
      <c r="I9" s="8"/>
      <c r="J9" s="14">
        <v>2.5</v>
      </c>
      <c r="K9" s="14" t="s">
        <v>7</v>
      </c>
    </row>
    <row r="10" spans="2:11" ht="20.25">
      <c r="B10" s="51" t="s">
        <v>13</v>
      </c>
      <c r="C10" s="51"/>
      <c r="D10" s="51"/>
      <c r="E10" s="51"/>
      <c r="F10" s="51"/>
      <c r="G10" s="51"/>
      <c r="H10" s="51"/>
      <c r="I10" s="8"/>
      <c r="J10" s="14">
        <v>0.05</v>
      </c>
      <c r="K10" s="14" t="s">
        <v>7</v>
      </c>
    </row>
    <row r="11" spans="2:13" ht="23.25">
      <c r="B11" s="53" t="s">
        <v>23</v>
      </c>
      <c r="C11" s="53"/>
      <c r="D11" s="53"/>
      <c r="E11" s="53"/>
      <c r="F11" s="53"/>
      <c r="G11" s="53"/>
      <c r="H11" s="53"/>
      <c r="I11" s="8"/>
      <c r="J11" s="14">
        <v>0.66</v>
      </c>
      <c r="K11" s="14"/>
      <c r="M11" s="27"/>
    </row>
    <row r="12" spans="2:11" ht="23.25">
      <c r="B12" s="51" t="s">
        <v>16</v>
      </c>
      <c r="C12" s="51"/>
      <c r="D12" s="51"/>
      <c r="E12" s="51"/>
      <c r="F12" s="51"/>
      <c r="G12" s="8"/>
      <c r="H12" s="8"/>
      <c r="I12" s="8"/>
      <c r="J12" s="14">
        <v>0.5</v>
      </c>
      <c r="K12" s="14" t="s">
        <v>7</v>
      </c>
    </row>
    <row r="13" spans="2:11" ht="23.25">
      <c r="B13" s="51" t="s">
        <v>25</v>
      </c>
      <c r="C13" s="51"/>
      <c r="D13" s="51"/>
      <c r="E13" s="51"/>
      <c r="F13" s="51"/>
      <c r="G13" s="51"/>
      <c r="H13" s="51"/>
      <c r="I13" s="8"/>
      <c r="J13" s="14">
        <f>J12+J9/2</f>
        <v>1.75</v>
      </c>
      <c r="K13" s="14" t="s">
        <v>7</v>
      </c>
    </row>
    <row r="14" spans="2:11" ht="20.25">
      <c r="B14" s="51" t="s">
        <v>90</v>
      </c>
      <c r="C14" s="51"/>
      <c r="D14" s="51"/>
      <c r="E14" s="51"/>
      <c r="F14" s="51"/>
      <c r="G14" s="8"/>
      <c r="H14" s="8"/>
      <c r="I14" s="8"/>
      <c r="J14" s="14">
        <v>40</v>
      </c>
      <c r="K14" s="14" t="s">
        <v>7</v>
      </c>
    </row>
    <row r="15" spans="2:11" ht="23.25">
      <c r="B15" s="51" t="s">
        <v>17</v>
      </c>
      <c r="C15" s="51"/>
      <c r="D15" s="51"/>
      <c r="E15" s="8"/>
      <c r="F15" s="8"/>
      <c r="G15" s="8"/>
      <c r="H15" s="8"/>
      <c r="I15" s="8"/>
      <c r="J15" s="14">
        <v>0.04</v>
      </c>
      <c r="K15" s="14" t="s">
        <v>7</v>
      </c>
    </row>
    <row r="16" spans="2:11" ht="22.5" customHeight="1">
      <c r="B16" s="51" t="s">
        <v>3</v>
      </c>
      <c r="C16" s="51"/>
      <c r="D16" s="51"/>
      <c r="E16" s="51"/>
      <c r="F16" s="8"/>
      <c r="G16" s="8"/>
      <c r="H16" s="8"/>
      <c r="I16" s="8"/>
      <c r="J16" s="14">
        <v>4</v>
      </c>
      <c r="K16" s="14" t="s">
        <v>8</v>
      </c>
    </row>
    <row r="18" spans="2:11" ht="18.75">
      <c r="B18" s="52" t="s">
        <v>20</v>
      </c>
      <c r="C18" s="52"/>
      <c r="D18" s="52"/>
      <c r="E18" s="52"/>
      <c r="F18" s="52"/>
      <c r="G18" s="52"/>
      <c r="H18" s="52"/>
      <c r="I18" s="52"/>
      <c r="J18" s="52"/>
      <c r="K18" s="52"/>
    </row>
    <row r="20" spans="2:11" ht="27.75" customHeight="1">
      <c r="B20" s="57" t="s">
        <v>39</v>
      </c>
      <c r="C20" s="57"/>
      <c r="D20" s="57"/>
      <c r="E20" s="57"/>
      <c r="F20" s="57"/>
      <c r="G20" s="57"/>
      <c r="H20" s="57"/>
      <c r="I20" s="57"/>
      <c r="J20" s="57"/>
      <c r="K20" s="57"/>
    </row>
    <row r="22" spans="2:4" ht="20.25">
      <c r="B22" s="9" t="s">
        <v>40</v>
      </c>
      <c r="C22" s="13">
        <f>0.366*J8/J9*(LOG(2*J9/J10)+0.5*LOG((4*J13+J9)/(4*J13-J9)))</f>
        <v>94.96626356963654</v>
      </c>
      <c r="D22" s="11" t="s">
        <v>5</v>
      </c>
    </row>
    <row r="23" ht="14.25" customHeight="1"/>
    <row r="24" spans="2:12" ht="18.75">
      <c r="B24" s="52" t="s">
        <v>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6" spans="2:4" ht="22.5">
      <c r="B26" s="58" t="s">
        <v>41</v>
      </c>
      <c r="C26" s="58"/>
      <c r="D26" s="58"/>
    </row>
    <row r="28" spans="2:4" ht="20.25">
      <c r="B28" s="9" t="s">
        <v>28</v>
      </c>
      <c r="C28" s="13">
        <f>C22/(J16*J11)</f>
        <v>35.97206953395323</v>
      </c>
      <c r="D28" s="11" t="s">
        <v>5</v>
      </c>
    </row>
    <row r="31" spans="2:14" ht="18.75">
      <c r="B31" s="52" t="s">
        <v>10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"/>
      <c r="N31" s="5"/>
    </row>
    <row r="33" spans="2:11" ht="24" customHeight="1">
      <c r="B33" s="57" t="s">
        <v>27</v>
      </c>
      <c r="C33" s="57"/>
      <c r="D33" s="57"/>
      <c r="E33" s="57"/>
      <c r="F33" s="57"/>
      <c r="G33" s="57"/>
      <c r="H33" s="57"/>
      <c r="I33" s="6"/>
      <c r="J33" s="6"/>
      <c r="K33" s="6"/>
    </row>
    <row r="35" spans="2:7" ht="20.25">
      <c r="B35" s="9" t="s">
        <v>26</v>
      </c>
      <c r="C35" s="13">
        <f>(0.366*J8/J14)*LOG(2*J14^2/(J15*J12))</f>
        <v>14.285309352390515</v>
      </c>
      <c r="D35" s="11" t="s">
        <v>5</v>
      </c>
      <c r="G35" s="1"/>
    </row>
    <row r="38" spans="2:12" ht="18.75">
      <c r="B38" s="52" t="s">
        <v>11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40" spans="2:8" ht="25.5" customHeight="1">
      <c r="B40" s="58" t="s">
        <v>62</v>
      </c>
      <c r="C40" s="58"/>
      <c r="D40" s="58"/>
      <c r="E40" s="58"/>
      <c r="F40" s="10"/>
      <c r="G40" s="10"/>
      <c r="H40" s="10"/>
    </row>
    <row r="42" spans="2:4" ht="20.25">
      <c r="B42" s="9" t="s">
        <v>38</v>
      </c>
      <c r="C42" s="13">
        <f>C35*C28/(C35+C28)</f>
        <v>10.224809823455727</v>
      </c>
      <c r="D42" s="11" t="s">
        <v>5</v>
      </c>
    </row>
    <row r="72" spans="1:5" ht="18">
      <c r="A72" s="1">
        <v>1</v>
      </c>
      <c r="B72" s="25" t="s">
        <v>54</v>
      </c>
      <c r="E72" s="25">
        <v>25</v>
      </c>
    </row>
    <row r="73" spans="1:5" ht="18">
      <c r="A73" s="1">
        <v>2</v>
      </c>
      <c r="B73" s="25" t="s">
        <v>55</v>
      </c>
      <c r="E73" s="25">
        <v>50</v>
      </c>
    </row>
    <row r="74" spans="1:5" ht="18">
      <c r="A74" s="1">
        <v>3</v>
      </c>
      <c r="B74" s="25" t="s">
        <v>56</v>
      </c>
      <c r="E74" s="25">
        <v>60</v>
      </c>
    </row>
    <row r="75" spans="1:5" ht="18">
      <c r="A75" s="1">
        <v>4</v>
      </c>
      <c r="B75" s="25" t="s">
        <v>12</v>
      </c>
      <c r="E75" s="25">
        <v>100</v>
      </c>
    </row>
    <row r="76" spans="1:5" ht="18">
      <c r="A76" s="1">
        <v>11</v>
      </c>
      <c r="B76" s="25" t="s">
        <v>57</v>
      </c>
      <c r="E76" s="25">
        <v>500</v>
      </c>
    </row>
    <row r="77" spans="1:5" ht="18">
      <c r="A77" s="1">
        <v>13</v>
      </c>
      <c r="B77" s="25" t="s">
        <v>58</v>
      </c>
      <c r="E77" s="25">
        <v>300</v>
      </c>
    </row>
    <row r="78" spans="1:5" ht="18">
      <c r="A78" s="1">
        <v>15</v>
      </c>
      <c r="B78" s="25" t="s">
        <v>59</v>
      </c>
      <c r="E78" s="25">
        <v>180</v>
      </c>
    </row>
    <row r="79" spans="1:5" ht="18">
      <c r="A79" s="1">
        <v>16</v>
      </c>
      <c r="B79" s="25" t="s">
        <v>60</v>
      </c>
      <c r="E79" s="25">
        <v>3000</v>
      </c>
    </row>
  </sheetData>
  <mergeCells count="19">
    <mergeCell ref="B10:H10"/>
    <mergeCell ref="B11:H11"/>
    <mergeCell ref="B12:F12"/>
    <mergeCell ref="B2:K2"/>
    <mergeCell ref="D5:I5"/>
    <mergeCell ref="B8:E8"/>
    <mergeCell ref="B9:E9"/>
    <mergeCell ref="B13:H13"/>
    <mergeCell ref="B14:F14"/>
    <mergeCell ref="B15:D15"/>
    <mergeCell ref="B16:E16"/>
    <mergeCell ref="B18:K18"/>
    <mergeCell ref="B20:K20"/>
    <mergeCell ref="B24:L24"/>
    <mergeCell ref="B26:D26"/>
    <mergeCell ref="B31:L31"/>
    <mergeCell ref="B33:H33"/>
    <mergeCell ref="B38:L38"/>
    <mergeCell ref="B40:E4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B3" sqref="B3:L17"/>
    </sheetView>
  </sheetViews>
  <sheetFormatPr defaultColWidth="9.00390625" defaultRowHeight="12.75"/>
  <cols>
    <col min="1" max="1" width="5.75390625" style="0" customWidth="1"/>
    <col min="3" max="3" width="10.25390625" style="0" customWidth="1"/>
    <col min="5" max="5" width="12.25390625" style="0" customWidth="1"/>
    <col min="8" max="8" width="8.00390625" style="0" customWidth="1"/>
    <col min="9" max="9" width="9.625" style="0" customWidth="1"/>
    <col min="12" max="12" width="9.00390625" style="0" customWidth="1"/>
    <col min="13" max="13" width="15.00390625" style="0" customWidth="1"/>
  </cols>
  <sheetData>
    <row r="1" spans="2:11" ht="29.25" customHeight="1"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ht="20.25">
      <c r="A3" s="20"/>
      <c r="C3" s="12"/>
      <c r="D3" s="56" t="s">
        <v>0</v>
      </c>
      <c r="E3" s="56"/>
      <c r="F3" s="56"/>
      <c r="G3" s="56"/>
      <c r="H3" s="56"/>
      <c r="I3" s="56"/>
      <c r="J3" s="3"/>
      <c r="K3" s="3"/>
    </row>
    <row r="4" spans="2:10" ht="18">
      <c r="B4" s="4"/>
      <c r="C4" s="3"/>
      <c r="D4" s="3"/>
      <c r="E4" s="3"/>
      <c r="F4" s="3"/>
      <c r="G4" s="3"/>
      <c r="J4" s="25"/>
    </row>
    <row r="5" spans="2:11" s="26" customFormat="1" ht="19.5" customHeight="1">
      <c r="B5" s="7" t="s">
        <v>4</v>
      </c>
      <c r="C5" s="25"/>
      <c r="D5" s="25"/>
      <c r="E5" s="25"/>
      <c r="F5" s="25"/>
      <c r="G5" s="25"/>
      <c r="H5" s="25"/>
      <c r="I5" s="25"/>
      <c r="J5" s="25">
        <v>4</v>
      </c>
      <c r="K5" s="25"/>
    </row>
    <row r="6" spans="2:11" ht="23.25">
      <c r="B6" s="51" t="s">
        <v>21</v>
      </c>
      <c r="C6" s="51"/>
      <c r="D6" s="51"/>
      <c r="E6" s="51"/>
      <c r="F6" s="8"/>
      <c r="H6" s="8"/>
      <c r="I6" s="8"/>
      <c r="J6" s="14">
        <f>IF(J5=1,E49,IF(J5=2,E50,IF(J5=3,E51,IF(J5=4,E52,IF(J5=5,E53,IF(J5=6,E54,IF(J5=7,E55,IF(J5=8,E56))))))))</f>
        <v>100</v>
      </c>
      <c r="K6" s="14" t="s">
        <v>61</v>
      </c>
    </row>
    <row r="7" spans="2:11" ht="23.25">
      <c r="B7" s="51" t="s">
        <v>16</v>
      </c>
      <c r="C7" s="51"/>
      <c r="D7" s="51"/>
      <c r="E7" s="51"/>
      <c r="F7" s="51"/>
      <c r="G7" s="8"/>
      <c r="H7" s="8"/>
      <c r="I7" s="8"/>
      <c r="J7" s="14">
        <v>0.5</v>
      </c>
      <c r="K7" s="14" t="s">
        <v>7</v>
      </c>
    </row>
    <row r="8" spans="2:11" ht="20.25">
      <c r="B8" s="51" t="s">
        <v>90</v>
      </c>
      <c r="C8" s="51"/>
      <c r="D8" s="51"/>
      <c r="E8" s="51"/>
      <c r="F8" s="51"/>
      <c r="G8" s="8"/>
      <c r="H8" s="8"/>
      <c r="I8" s="8"/>
      <c r="J8" s="14">
        <v>75</v>
      </c>
      <c r="K8" s="14" t="s">
        <v>7</v>
      </c>
    </row>
    <row r="9" spans="2:11" ht="23.25">
      <c r="B9" s="51" t="s">
        <v>17</v>
      </c>
      <c r="C9" s="51"/>
      <c r="D9" s="51"/>
      <c r="E9" s="8"/>
      <c r="F9" s="8"/>
      <c r="G9" s="8"/>
      <c r="H9" s="8"/>
      <c r="I9" s="8"/>
      <c r="J9" s="14">
        <v>0.04</v>
      </c>
      <c r="K9" s="14" t="s">
        <v>7</v>
      </c>
    </row>
    <row r="13" spans="2:14" ht="18.75">
      <c r="B13" s="52" t="s">
        <v>91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"/>
      <c r="N13" s="5"/>
    </row>
    <row r="15" spans="2:11" ht="24" customHeight="1">
      <c r="B15" s="57" t="s">
        <v>27</v>
      </c>
      <c r="C15" s="57"/>
      <c r="D15" s="57"/>
      <c r="E15" s="57"/>
      <c r="F15" s="57"/>
      <c r="G15" s="57"/>
      <c r="H15" s="57"/>
      <c r="I15" s="6"/>
      <c r="J15" s="6"/>
      <c r="K15" s="6"/>
    </row>
    <row r="17" spans="2:7" ht="20.25">
      <c r="B17" s="9" t="s">
        <v>26</v>
      </c>
      <c r="C17" s="13">
        <f>(0.366*J6/J8)*LOG(2*J8^2/(J9*J7))</f>
        <v>2.8060597930702995</v>
      </c>
      <c r="D17" s="11" t="s">
        <v>5</v>
      </c>
      <c r="G17" s="1"/>
    </row>
    <row r="49" spans="1:5" ht="18">
      <c r="A49" s="1">
        <v>1</v>
      </c>
      <c r="B49" s="25" t="s">
        <v>54</v>
      </c>
      <c r="E49" s="25">
        <v>25</v>
      </c>
    </row>
    <row r="50" spans="1:5" ht="18">
      <c r="A50" s="1">
        <v>2</v>
      </c>
      <c r="B50" s="25" t="s">
        <v>55</v>
      </c>
      <c r="E50" s="25">
        <v>50</v>
      </c>
    </row>
    <row r="51" spans="1:5" ht="18">
      <c r="A51" s="1">
        <v>3</v>
      </c>
      <c r="B51" s="25" t="s">
        <v>56</v>
      </c>
      <c r="E51" s="25">
        <v>60</v>
      </c>
    </row>
    <row r="52" spans="1:5" ht="18">
      <c r="A52" s="1">
        <v>4</v>
      </c>
      <c r="B52" s="25" t="s">
        <v>12</v>
      </c>
      <c r="E52" s="25">
        <v>100</v>
      </c>
    </row>
    <row r="53" spans="1:5" ht="18">
      <c r="A53" s="1">
        <v>11</v>
      </c>
      <c r="B53" s="25" t="s">
        <v>57</v>
      </c>
      <c r="E53" s="25">
        <v>500</v>
      </c>
    </row>
    <row r="54" spans="1:5" ht="18">
      <c r="A54" s="1">
        <v>13</v>
      </c>
      <c r="B54" s="25" t="s">
        <v>58</v>
      </c>
      <c r="E54" s="25">
        <v>300</v>
      </c>
    </row>
    <row r="55" spans="1:5" ht="18">
      <c r="A55" s="1">
        <v>15</v>
      </c>
      <c r="B55" s="25" t="s">
        <v>59</v>
      </c>
      <c r="E55" s="25">
        <v>180</v>
      </c>
    </row>
    <row r="56" spans="1:5" ht="18">
      <c r="A56" s="1">
        <v>16</v>
      </c>
      <c r="B56" s="25" t="s">
        <v>60</v>
      </c>
      <c r="E56" s="25">
        <v>3000</v>
      </c>
    </row>
  </sheetData>
  <mergeCells count="7">
    <mergeCell ref="B15:H15"/>
    <mergeCell ref="B13:L13"/>
    <mergeCell ref="B8:F8"/>
    <mergeCell ref="B9:D9"/>
    <mergeCell ref="B7:F7"/>
    <mergeCell ref="D3:I3"/>
    <mergeCell ref="B6:E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Grouptechno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2006-07-18T06:44:59Z</cp:lastPrinted>
  <dcterms:created xsi:type="dcterms:W3CDTF">2006-07-05T08:54:28Z</dcterms:created>
  <dcterms:modified xsi:type="dcterms:W3CDTF">2006-07-26T05:35:34Z</dcterms:modified>
  <cp:category/>
  <cp:version/>
  <cp:contentType/>
  <cp:contentStatus/>
</cp:coreProperties>
</file>